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1" i="1"/>
  <c r="E410"/>
  <c r="E409"/>
  <c r="E408"/>
  <c r="E1016"/>
  <c r="E1015"/>
  <c r="E1014"/>
  <c r="E1013"/>
  <c r="H466"/>
  <c r="H465"/>
  <c r="H464"/>
  <c r="H463"/>
  <c r="F466"/>
  <c r="F465"/>
  <c r="F464"/>
  <c r="F463"/>
  <c r="E466"/>
  <c r="E465"/>
  <c r="E464"/>
  <c r="E463"/>
  <c r="I1074" l="1"/>
  <c r="I1070"/>
  <c r="I1069"/>
  <c r="I1068"/>
  <c r="I1065"/>
  <c r="I1064"/>
  <c r="I1063"/>
  <c r="I1054"/>
  <c r="I1049"/>
  <c r="I1044"/>
  <c r="I1039"/>
  <c r="I1034"/>
  <c r="I1029"/>
  <c r="I1024"/>
  <c r="I1020"/>
  <c r="I1019"/>
  <c r="I1018"/>
  <c r="I1015"/>
  <c r="I1014"/>
  <c r="I1013"/>
  <c r="I1009"/>
  <c r="I1004"/>
  <c r="I979"/>
  <c r="I978"/>
  <c r="I976"/>
  <c r="I974"/>
  <c r="I973"/>
  <c r="I971"/>
  <c r="I968"/>
  <c r="I966"/>
  <c r="I964"/>
  <c r="I963"/>
  <c r="I959"/>
  <c r="I954"/>
  <c r="I953"/>
  <c r="I949"/>
  <c r="I948"/>
  <c r="I944"/>
  <c r="I940"/>
  <c r="I939"/>
  <c r="I938"/>
  <c r="I935"/>
  <c r="I934"/>
  <c r="I933"/>
  <c r="I930"/>
  <c r="I929"/>
  <c r="I928"/>
  <c r="I925"/>
  <c r="I924"/>
  <c r="I919"/>
  <c r="I911"/>
  <c r="I909"/>
  <c r="I908"/>
  <c r="I904"/>
  <c r="I903"/>
  <c r="I899"/>
  <c r="I898"/>
  <c r="I894"/>
  <c r="I893"/>
  <c r="I889"/>
  <c r="I888"/>
  <c r="E822"/>
  <c r="I824"/>
  <c r="I819"/>
  <c r="I814"/>
  <c r="I809"/>
  <c r="I808"/>
  <c r="I784"/>
  <c r="I783"/>
  <c r="G805"/>
  <c r="G804"/>
  <c r="I764"/>
  <c r="I754"/>
  <c r="I749"/>
  <c r="I744"/>
  <c r="I739"/>
  <c r="I736"/>
  <c r="I734"/>
  <c r="I724"/>
  <c r="I723"/>
  <c r="I719"/>
  <c r="I718"/>
  <c r="I714"/>
  <c r="I713"/>
  <c r="I704"/>
  <c r="I703"/>
  <c r="I694"/>
  <c r="I689"/>
  <c r="I684"/>
  <c r="I519"/>
  <c r="I514"/>
  <c r="I509"/>
  <c r="I504"/>
  <c r="I499"/>
  <c r="I494"/>
  <c r="I491"/>
  <c r="I490"/>
  <c r="I489"/>
  <c r="I488"/>
  <c r="I486"/>
  <c r="I485"/>
  <c r="I484"/>
  <c r="I483"/>
  <c r="I481"/>
  <c r="I480"/>
  <c r="I479"/>
  <c r="I478"/>
  <c r="I476"/>
  <c r="I474"/>
  <c r="I473"/>
  <c r="I471"/>
  <c r="I470"/>
  <c r="I469"/>
  <c r="I468"/>
  <c r="I466"/>
  <c r="I465"/>
  <c r="I464"/>
  <c r="I463"/>
  <c r="I309"/>
  <c r="I304"/>
  <c r="I289"/>
  <c r="I288"/>
  <c r="I284"/>
  <c r="I279"/>
  <c r="I274"/>
  <c r="I273"/>
  <c r="I269"/>
  <c r="I268"/>
  <c r="I264"/>
  <c r="I259"/>
  <c r="I258"/>
  <c r="I254"/>
  <c r="I253"/>
  <c r="I249"/>
  <c r="I248"/>
  <c r="I244"/>
  <c r="I243"/>
  <c r="I239"/>
  <c r="I235"/>
  <c r="I234"/>
  <c r="I233"/>
  <c r="I229"/>
  <c r="I228"/>
  <c r="I225"/>
  <c r="I224"/>
  <c r="I220"/>
  <c r="I219"/>
  <c r="I218"/>
  <c r="I179"/>
  <c r="I174"/>
  <c r="I169"/>
  <c r="I165"/>
  <c r="I164"/>
  <c r="I163"/>
  <c r="I160"/>
  <c r="I159"/>
  <c r="I158"/>
  <c r="I155"/>
  <c r="I154"/>
  <c r="I153"/>
  <c r="I150"/>
  <c r="I149"/>
  <c r="I148"/>
  <c r="L142"/>
  <c r="I145"/>
  <c r="I144"/>
  <c r="I143"/>
  <c r="I140"/>
  <c r="I139"/>
  <c r="I138"/>
  <c r="I134"/>
  <c r="H135" l="1"/>
  <c r="P132"/>
  <c r="O132"/>
  <c r="N132"/>
  <c r="M132"/>
  <c r="K132"/>
  <c r="J132"/>
  <c r="H132" l="1"/>
  <c r="G169"/>
  <c r="H217"/>
  <c r="H162"/>
  <c r="H157"/>
  <c r="H137"/>
  <c r="H142"/>
  <c r="H147"/>
  <c r="H152"/>
  <c r="H237"/>
  <c r="H232"/>
  <c r="H227"/>
  <c r="H222"/>
  <c r="H212"/>
  <c r="H207"/>
  <c r="H202"/>
  <c r="H197"/>
  <c r="H192"/>
  <c r="H187"/>
  <c r="H182"/>
  <c r="H177"/>
  <c r="H172"/>
  <c r="H167"/>
  <c r="F135"/>
  <c r="I135" s="1"/>
  <c r="F142"/>
  <c r="F133"/>
  <c r="I133" s="1"/>
  <c r="E133"/>
  <c r="F152"/>
  <c r="F237"/>
  <c r="G238"/>
  <c r="F232"/>
  <c r="F227"/>
  <c r="F222"/>
  <c r="F217"/>
  <c r="F212"/>
  <c r="F207"/>
  <c r="F202"/>
  <c r="F197"/>
  <c r="F192"/>
  <c r="F187"/>
  <c r="F182"/>
  <c r="F177"/>
  <c r="F172"/>
  <c r="F167"/>
  <c r="F162"/>
  <c r="F157"/>
  <c r="F147"/>
  <c r="F137"/>
  <c r="E134"/>
  <c r="E135"/>
  <c r="E217"/>
  <c r="E237"/>
  <c r="E232"/>
  <c r="E227"/>
  <c r="E222"/>
  <c r="G211"/>
  <c r="G210"/>
  <c r="G209"/>
  <c r="G208"/>
  <c r="L207"/>
  <c r="E207"/>
  <c r="G206"/>
  <c r="G205"/>
  <c r="G204"/>
  <c r="G203"/>
  <c r="L202"/>
  <c r="E202"/>
  <c r="G201"/>
  <c r="G200"/>
  <c r="G199"/>
  <c r="G198"/>
  <c r="L197"/>
  <c r="E197"/>
  <c r="G196"/>
  <c r="G195"/>
  <c r="G194"/>
  <c r="G193"/>
  <c r="L192"/>
  <c r="E192"/>
  <c r="G192" s="1"/>
  <c r="G191"/>
  <c r="G190"/>
  <c r="G189"/>
  <c r="G188"/>
  <c r="L187"/>
  <c r="E187"/>
  <c r="G186"/>
  <c r="G185"/>
  <c r="G184"/>
  <c r="G183"/>
  <c r="L182"/>
  <c r="E182"/>
  <c r="G181"/>
  <c r="G180"/>
  <c r="G179"/>
  <c r="G178"/>
  <c r="L177"/>
  <c r="E177"/>
  <c r="L217"/>
  <c r="G218"/>
  <c r="G219"/>
  <c r="G220"/>
  <c r="G221"/>
  <c r="L222"/>
  <c r="G223"/>
  <c r="G224"/>
  <c r="G226"/>
  <c r="L227"/>
  <c r="G228"/>
  <c r="G229"/>
  <c r="G230"/>
  <c r="G231"/>
  <c r="L232"/>
  <c r="G233"/>
  <c r="G234"/>
  <c r="G235"/>
  <c r="G236"/>
  <c r="L237"/>
  <c r="G239"/>
  <c r="G240"/>
  <c r="G241"/>
  <c r="G216"/>
  <c r="G215"/>
  <c r="G214"/>
  <c r="G213"/>
  <c r="L212"/>
  <c r="E212"/>
  <c r="G212" s="1"/>
  <c r="E172"/>
  <c r="E167"/>
  <c r="E162"/>
  <c r="E157"/>
  <c r="G202" l="1"/>
  <c r="I227"/>
  <c r="I147"/>
  <c r="I162"/>
  <c r="I177"/>
  <c r="I222"/>
  <c r="I152"/>
  <c r="I157"/>
  <c r="I172"/>
  <c r="I237"/>
  <c r="I137"/>
  <c r="I167"/>
  <c r="I232"/>
  <c r="I142"/>
  <c r="I217"/>
  <c r="F132"/>
  <c r="I132" s="1"/>
  <c r="G187"/>
  <c r="G207"/>
  <c r="G197"/>
  <c r="G232"/>
  <c r="G227"/>
  <c r="G222"/>
  <c r="G217"/>
  <c r="G182"/>
  <c r="G177"/>
  <c r="E152"/>
  <c r="E147"/>
  <c r="E142"/>
  <c r="G142" s="1"/>
  <c r="E137"/>
  <c r="H1060"/>
  <c r="H1059"/>
  <c r="H1058"/>
  <c r="H1072"/>
  <c r="H1067"/>
  <c r="H1062"/>
  <c r="F1060"/>
  <c r="F1059"/>
  <c r="F1058"/>
  <c r="F1072"/>
  <c r="F1067"/>
  <c r="F1062"/>
  <c r="E1060"/>
  <c r="E1059"/>
  <c r="E1058"/>
  <c r="E1072"/>
  <c r="E1067"/>
  <c r="E1062"/>
  <c r="I1062" l="1"/>
  <c r="I1059"/>
  <c r="I1058"/>
  <c r="I1072"/>
  <c r="I1067"/>
  <c r="I1060"/>
  <c r="G237"/>
  <c r="E132"/>
  <c r="H1057"/>
  <c r="F1057"/>
  <c r="E1057"/>
  <c r="H11"/>
  <c r="F11"/>
  <c r="E11"/>
  <c r="H48"/>
  <c r="F48"/>
  <c r="E48"/>
  <c r="H42"/>
  <c r="F42"/>
  <c r="E42"/>
  <c r="H30"/>
  <c r="F30"/>
  <c r="E30"/>
  <c r="H12"/>
  <c r="F12"/>
  <c r="E12"/>
  <c r="E8"/>
  <c r="H18"/>
  <c r="F18"/>
  <c r="E18"/>
  <c r="E10"/>
  <c r="E1082" s="1"/>
  <c r="E9"/>
  <c r="E7"/>
  <c r="P697"/>
  <c r="O697"/>
  <c r="N697"/>
  <c r="M697"/>
  <c r="K697"/>
  <c r="J697"/>
  <c r="H762"/>
  <c r="H757"/>
  <c r="H752"/>
  <c r="H747"/>
  <c r="H742"/>
  <c r="H737"/>
  <c r="H732"/>
  <c r="H722"/>
  <c r="H717"/>
  <c r="H712"/>
  <c r="H702"/>
  <c r="H700"/>
  <c r="H699"/>
  <c r="H698"/>
  <c r="F702"/>
  <c r="F707"/>
  <c r="F712"/>
  <c r="F717"/>
  <c r="F722"/>
  <c r="F727"/>
  <c r="F732"/>
  <c r="F737"/>
  <c r="F742"/>
  <c r="F747"/>
  <c r="F752"/>
  <c r="F757"/>
  <c r="F762"/>
  <c r="F701"/>
  <c r="I701" s="1"/>
  <c r="F700"/>
  <c r="F699"/>
  <c r="F698"/>
  <c r="E757"/>
  <c r="E762"/>
  <c r="E752"/>
  <c r="E747"/>
  <c r="E742"/>
  <c r="E737"/>
  <c r="E732"/>
  <c r="E727"/>
  <c r="E722"/>
  <c r="E717"/>
  <c r="E712"/>
  <c r="E707"/>
  <c r="E702"/>
  <c r="E701"/>
  <c r="E700"/>
  <c r="E699"/>
  <c r="E698"/>
  <c r="I722" l="1"/>
  <c r="I747"/>
  <c r="I699"/>
  <c r="I717"/>
  <c r="I742"/>
  <c r="I762"/>
  <c r="I698"/>
  <c r="I712"/>
  <c r="I737"/>
  <c r="I1057"/>
  <c r="I702"/>
  <c r="I732"/>
  <c r="I752"/>
  <c r="F697"/>
  <c r="E697"/>
  <c r="H697"/>
  <c r="K647"/>
  <c r="J647"/>
  <c r="P647"/>
  <c r="O647"/>
  <c r="N647"/>
  <c r="M647"/>
  <c r="H651"/>
  <c r="H650"/>
  <c r="H649"/>
  <c r="H648"/>
  <c r="F651"/>
  <c r="F650"/>
  <c r="F649"/>
  <c r="F648"/>
  <c r="E651"/>
  <c r="E650"/>
  <c r="E649"/>
  <c r="E648"/>
  <c r="I654"/>
  <c r="H652"/>
  <c r="F652"/>
  <c r="E652"/>
  <c r="I660"/>
  <c r="I659"/>
  <c r="I658"/>
  <c r="H657"/>
  <c r="F657"/>
  <c r="E657"/>
  <c r="I664"/>
  <c r="H662"/>
  <c r="F662"/>
  <c r="E662"/>
  <c r="I670"/>
  <c r="I669"/>
  <c r="H667"/>
  <c r="F667"/>
  <c r="E667"/>
  <c r="I674"/>
  <c r="H672"/>
  <c r="F672"/>
  <c r="E672"/>
  <c r="I679"/>
  <c r="H677"/>
  <c r="F677"/>
  <c r="E677"/>
  <c r="I697" l="1"/>
  <c r="I648"/>
  <c r="I649"/>
  <c r="I650"/>
  <c r="F647"/>
  <c r="E647"/>
  <c r="H647"/>
  <c r="I652"/>
  <c r="G652"/>
  <c r="I657"/>
  <c r="G657"/>
  <c r="I662"/>
  <c r="G662"/>
  <c r="I667"/>
  <c r="G667"/>
  <c r="I672"/>
  <c r="G672"/>
  <c r="I677"/>
  <c r="G677"/>
  <c r="K522"/>
  <c r="J522"/>
  <c r="P522"/>
  <c r="O522"/>
  <c r="N522"/>
  <c r="M522"/>
  <c r="H526"/>
  <c r="H525"/>
  <c r="H524"/>
  <c r="H523"/>
  <c r="F526"/>
  <c r="F525"/>
  <c r="F524"/>
  <c r="F523"/>
  <c r="E526"/>
  <c r="E525"/>
  <c r="E524"/>
  <c r="E523"/>
  <c r="L527"/>
  <c r="L532"/>
  <c r="I530"/>
  <c r="I529"/>
  <c r="I528"/>
  <c r="H527"/>
  <c r="F527"/>
  <c r="E527"/>
  <c r="I535"/>
  <c r="I534"/>
  <c r="I533"/>
  <c r="H532"/>
  <c r="F532"/>
  <c r="E532"/>
  <c r="G538"/>
  <c r="I540"/>
  <c r="I539"/>
  <c r="I538"/>
  <c r="H537"/>
  <c r="F537"/>
  <c r="E537"/>
  <c r="I544"/>
  <c r="I543"/>
  <c r="H542"/>
  <c r="F542"/>
  <c r="E542"/>
  <c r="I550"/>
  <c r="I549"/>
  <c r="I548"/>
  <c r="L547"/>
  <c r="H547"/>
  <c r="F547"/>
  <c r="E547"/>
  <c r="I555"/>
  <c r="I554"/>
  <c r="I553"/>
  <c r="L552"/>
  <c r="H552"/>
  <c r="F552"/>
  <c r="E552"/>
  <c r="I559"/>
  <c r="H557"/>
  <c r="F557"/>
  <c r="E557"/>
  <c r="I564"/>
  <c r="I563"/>
  <c r="L562"/>
  <c r="H562"/>
  <c r="F562"/>
  <c r="E562"/>
  <c r="I569"/>
  <c r="L567"/>
  <c r="H567"/>
  <c r="F567"/>
  <c r="E567"/>
  <c r="I574"/>
  <c r="H572"/>
  <c r="F572"/>
  <c r="E572"/>
  <c r="G580"/>
  <c r="I579"/>
  <c r="H577"/>
  <c r="F577"/>
  <c r="E577"/>
  <c r="I584"/>
  <c r="H582"/>
  <c r="F582"/>
  <c r="E582"/>
  <c r="I589"/>
  <c r="H587"/>
  <c r="F587"/>
  <c r="E587"/>
  <c r="I594"/>
  <c r="H592"/>
  <c r="F592"/>
  <c r="E592"/>
  <c r="I599"/>
  <c r="H597"/>
  <c r="F597"/>
  <c r="E597"/>
  <c r="I604"/>
  <c r="H602"/>
  <c r="F602"/>
  <c r="E602"/>
  <c r="I609"/>
  <c r="H607"/>
  <c r="F607"/>
  <c r="E607"/>
  <c r="I614"/>
  <c r="I613"/>
  <c r="H612"/>
  <c r="F612"/>
  <c r="E612"/>
  <c r="I619"/>
  <c r="H617"/>
  <c r="F617"/>
  <c r="E617"/>
  <c r="I624"/>
  <c r="H622"/>
  <c r="F622"/>
  <c r="E622"/>
  <c r="P492"/>
  <c r="O492"/>
  <c r="H517"/>
  <c r="H512"/>
  <c r="H507"/>
  <c r="H502"/>
  <c r="H497"/>
  <c r="F517"/>
  <c r="E517"/>
  <c r="F512"/>
  <c r="F507"/>
  <c r="F502"/>
  <c r="F497"/>
  <c r="E512"/>
  <c r="E507"/>
  <c r="E502"/>
  <c r="E497"/>
  <c r="I517" l="1"/>
  <c r="I497"/>
  <c r="I512"/>
  <c r="I507"/>
  <c r="I502"/>
  <c r="I647"/>
  <c r="H522"/>
  <c r="I525"/>
  <c r="F492"/>
  <c r="F522"/>
  <c r="E522"/>
  <c r="I523"/>
  <c r="I524"/>
  <c r="G617"/>
  <c r="I617"/>
  <c r="H492"/>
  <c r="I492" s="1"/>
  <c r="I527"/>
  <c r="G527"/>
  <c r="I532"/>
  <c r="G532"/>
  <c r="G537"/>
  <c r="I537"/>
  <c r="I542"/>
  <c r="G542"/>
  <c r="G547"/>
  <c r="I547"/>
  <c r="I552"/>
  <c r="G552"/>
  <c r="I557"/>
  <c r="G557"/>
  <c r="G562"/>
  <c r="I562"/>
  <c r="I567"/>
  <c r="G567"/>
  <c r="I572"/>
  <c r="G572"/>
  <c r="I577"/>
  <c r="G577"/>
  <c r="I582"/>
  <c r="G582"/>
  <c r="G587"/>
  <c r="I587"/>
  <c r="I592"/>
  <c r="G592"/>
  <c r="I597"/>
  <c r="G597"/>
  <c r="I602"/>
  <c r="G602"/>
  <c r="I607"/>
  <c r="G607"/>
  <c r="I612"/>
  <c r="G612"/>
  <c r="I622"/>
  <c r="G622"/>
  <c r="E492"/>
  <c r="K982"/>
  <c r="J982"/>
  <c r="P982"/>
  <c r="O982"/>
  <c r="N982"/>
  <c r="M982"/>
  <c r="H986"/>
  <c r="H985"/>
  <c r="H984"/>
  <c r="H983"/>
  <c r="F986"/>
  <c r="F985"/>
  <c r="F984"/>
  <c r="F983"/>
  <c r="E986"/>
  <c r="E985"/>
  <c r="E984"/>
  <c r="E983"/>
  <c r="I989"/>
  <c r="I988"/>
  <c r="H987"/>
  <c r="F987"/>
  <c r="E987"/>
  <c r="I996"/>
  <c r="I995"/>
  <c r="H992"/>
  <c r="F992"/>
  <c r="E992"/>
  <c r="I522" l="1"/>
  <c r="F982"/>
  <c r="I985"/>
  <c r="E982"/>
  <c r="I986"/>
  <c r="I983"/>
  <c r="I984"/>
  <c r="H982"/>
  <c r="I987"/>
  <c r="G987"/>
  <c r="I992"/>
  <c r="G992"/>
  <c r="K442"/>
  <c r="J442"/>
  <c r="N827"/>
  <c r="I982" l="1"/>
  <c r="K767"/>
  <c r="J767"/>
  <c r="P767"/>
  <c r="O767"/>
  <c r="N767"/>
  <c r="M767"/>
  <c r="H771"/>
  <c r="H770"/>
  <c r="H769"/>
  <c r="H768"/>
  <c r="F771"/>
  <c r="F770"/>
  <c r="F769"/>
  <c r="F768"/>
  <c r="E771"/>
  <c r="E770"/>
  <c r="E769"/>
  <c r="E768"/>
  <c r="I779"/>
  <c r="I778"/>
  <c r="H777"/>
  <c r="F777"/>
  <c r="E777"/>
  <c r="I774"/>
  <c r="H772"/>
  <c r="F772"/>
  <c r="E772"/>
  <c r="H767" l="1"/>
  <c r="F767"/>
  <c r="I768"/>
  <c r="E767"/>
  <c r="I769"/>
  <c r="L767"/>
  <c r="I777"/>
  <c r="G777"/>
  <c r="I772"/>
  <c r="G772"/>
  <c r="P442"/>
  <c r="O442"/>
  <c r="N442"/>
  <c r="M442"/>
  <c r="H446"/>
  <c r="H445"/>
  <c r="H444"/>
  <c r="H443"/>
  <c r="F446"/>
  <c r="F445"/>
  <c r="F444"/>
  <c r="F443"/>
  <c r="E446"/>
  <c r="E445"/>
  <c r="E444"/>
  <c r="E443"/>
  <c r="I449"/>
  <c r="I448"/>
  <c r="H447"/>
  <c r="F447"/>
  <c r="E447"/>
  <c r="L452"/>
  <c r="I453"/>
  <c r="H452"/>
  <c r="F452"/>
  <c r="E452"/>
  <c r="I459"/>
  <c r="H457"/>
  <c r="F457"/>
  <c r="E457"/>
  <c r="L472"/>
  <c r="L463"/>
  <c r="H487"/>
  <c r="H482"/>
  <c r="H477"/>
  <c r="I477" s="1"/>
  <c r="H472"/>
  <c r="H467"/>
  <c r="F487"/>
  <c r="F482"/>
  <c r="F477"/>
  <c r="F472"/>
  <c r="F467"/>
  <c r="E487"/>
  <c r="E482"/>
  <c r="E477"/>
  <c r="E472"/>
  <c r="I487" l="1"/>
  <c r="G472"/>
  <c r="I472"/>
  <c r="H462"/>
  <c r="I467"/>
  <c r="F462"/>
  <c r="I482"/>
  <c r="I767"/>
  <c r="G767"/>
  <c r="F442"/>
  <c r="I457"/>
  <c r="E442"/>
  <c r="H442"/>
  <c r="I443"/>
  <c r="I444"/>
  <c r="G447"/>
  <c r="I447"/>
  <c r="I452"/>
  <c r="G452"/>
  <c r="G457"/>
  <c r="I462" l="1"/>
  <c r="I442"/>
  <c r="E467"/>
  <c r="E462" s="1"/>
  <c r="K627" l="1"/>
  <c r="J627"/>
  <c r="P627"/>
  <c r="O627"/>
  <c r="N627"/>
  <c r="M627"/>
  <c r="H631"/>
  <c r="H630"/>
  <c r="H629"/>
  <c r="H628"/>
  <c r="F631"/>
  <c r="F630"/>
  <c r="F629"/>
  <c r="F628"/>
  <c r="H632"/>
  <c r="F632"/>
  <c r="E632"/>
  <c r="H642"/>
  <c r="F642"/>
  <c r="E642"/>
  <c r="H637"/>
  <c r="F637"/>
  <c r="E637"/>
  <c r="E631"/>
  <c r="E630"/>
  <c r="E629"/>
  <c r="E628"/>
  <c r="I634"/>
  <c r="I633"/>
  <c r="I640"/>
  <c r="I639"/>
  <c r="I638"/>
  <c r="I644"/>
  <c r="H977"/>
  <c r="H972"/>
  <c r="H967"/>
  <c r="F977"/>
  <c r="F972"/>
  <c r="F967"/>
  <c r="E967"/>
  <c r="E977"/>
  <c r="E972"/>
  <c r="I429"/>
  <c r="I434"/>
  <c r="I438"/>
  <c r="I439"/>
  <c r="I418"/>
  <c r="I419"/>
  <c r="I424"/>
  <c r="I413"/>
  <c r="I414"/>
  <c r="H409"/>
  <c r="I409" s="1"/>
  <c r="H408"/>
  <c r="H437"/>
  <c r="H432"/>
  <c r="H427"/>
  <c r="H422"/>
  <c r="H417"/>
  <c r="H412"/>
  <c r="F408"/>
  <c r="F437"/>
  <c r="F432"/>
  <c r="F427"/>
  <c r="F422"/>
  <c r="F417"/>
  <c r="F412"/>
  <c r="E412"/>
  <c r="E437"/>
  <c r="E432"/>
  <c r="E427"/>
  <c r="E422"/>
  <c r="E417"/>
  <c r="I977" l="1"/>
  <c r="E407"/>
  <c r="I972"/>
  <c r="I967"/>
  <c r="I629"/>
  <c r="I628"/>
  <c r="F627"/>
  <c r="L627"/>
  <c r="I632"/>
  <c r="G632"/>
  <c r="I432"/>
  <c r="H627"/>
  <c r="I408"/>
  <c r="H962"/>
  <c r="I412"/>
  <c r="I630"/>
  <c r="G631"/>
  <c r="E627"/>
  <c r="G629"/>
  <c r="G628"/>
  <c r="G630"/>
  <c r="G637"/>
  <c r="I637"/>
  <c r="I642"/>
  <c r="G642"/>
  <c r="I422"/>
  <c r="F962"/>
  <c r="F407"/>
  <c r="I417"/>
  <c r="I437"/>
  <c r="E962"/>
  <c r="I427"/>
  <c r="H407"/>
  <c r="I880"/>
  <c r="I881"/>
  <c r="I883"/>
  <c r="I884"/>
  <c r="H879"/>
  <c r="I879" s="1"/>
  <c r="H878"/>
  <c r="I878" s="1"/>
  <c r="H922"/>
  <c r="H917"/>
  <c r="H912"/>
  <c r="H907"/>
  <c r="H902"/>
  <c r="H897"/>
  <c r="H892"/>
  <c r="H882"/>
  <c r="H887"/>
  <c r="F922"/>
  <c r="F917"/>
  <c r="F912"/>
  <c r="F907"/>
  <c r="F902"/>
  <c r="F897"/>
  <c r="F892"/>
  <c r="F887"/>
  <c r="F882"/>
  <c r="E922"/>
  <c r="E879"/>
  <c r="E878"/>
  <c r="E917"/>
  <c r="E887"/>
  <c r="E882"/>
  <c r="E912"/>
  <c r="E907"/>
  <c r="E902"/>
  <c r="E897"/>
  <c r="E892"/>
  <c r="I897" l="1"/>
  <c r="I917"/>
  <c r="I892"/>
  <c r="I962"/>
  <c r="I907"/>
  <c r="I887"/>
  <c r="I902"/>
  <c r="I922"/>
  <c r="I882"/>
  <c r="I627"/>
  <c r="G627"/>
  <c r="I407"/>
  <c r="H877"/>
  <c r="F877"/>
  <c r="E877"/>
  <c r="L7"/>
  <c r="P6"/>
  <c r="O6"/>
  <c r="N6"/>
  <c r="M6"/>
  <c r="K6"/>
  <c r="J6"/>
  <c r="H8"/>
  <c r="F8"/>
  <c r="H10"/>
  <c r="H1082" s="1"/>
  <c r="H9"/>
  <c r="H7"/>
  <c r="F10"/>
  <c r="F1082" s="1"/>
  <c r="G1082" s="1"/>
  <c r="F9"/>
  <c r="F7"/>
  <c r="I14"/>
  <c r="I13"/>
  <c r="I20"/>
  <c r="I19"/>
  <c r="I26"/>
  <c r="I25"/>
  <c r="H24"/>
  <c r="F24"/>
  <c r="E24"/>
  <c r="I32"/>
  <c r="I31"/>
  <c r="I38"/>
  <c r="I37"/>
  <c r="H36"/>
  <c r="F36"/>
  <c r="E36"/>
  <c r="I43"/>
  <c r="I50"/>
  <c r="I56"/>
  <c r="I55"/>
  <c r="H54"/>
  <c r="F54"/>
  <c r="E54"/>
  <c r="I62"/>
  <c r="I61"/>
  <c r="H60"/>
  <c r="F60"/>
  <c r="E60"/>
  <c r="I68"/>
  <c r="I67"/>
  <c r="H66"/>
  <c r="F66"/>
  <c r="E66"/>
  <c r="I74"/>
  <c r="I73"/>
  <c r="H72"/>
  <c r="F72"/>
  <c r="E72"/>
  <c r="I80"/>
  <c r="I79"/>
  <c r="H78"/>
  <c r="F78"/>
  <c r="E78"/>
  <c r="I86"/>
  <c r="I85"/>
  <c r="H84"/>
  <c r="F84"/>
  <c r="E84"/>
  <c r="I92"/>
  <c r="H90"/>
  <c r="F90"/>
  <c r="E90"/>
  <c r="I98"/>
  <c r="I97"/>
  <c r="H96"/>
  <c r="F96"/>
  <c r="E96"/>
  <c r="G97"/>
  <c r="I104"/>
  <c r="I103"/>
  <c r="H102"/>
  <c r="F102"/>
  <c r="E102"/>
  <c r="G112"/>
  <c r="I110"/>
  <c r="I109"/>
  <c r="H108"/>
  <c r="F108"/>
  <c r="E108"/>
  <c r="I116"/>
  <c r="I115"/>
  <c r="H114"/>
  <c r="F114"/>
  <c r="E114"/>
  <c r="H120"/>
  <c r="F120"/>
  <c r="E120"/>
  <c r="I122"/>
  <c r="I121"/>
  <c r="L126"/>
  <c r="H126"/>
  <c r="F126"/>
  <c r="E126"/>
  <c r="E332"/>
  <c r="F332"/>
  <c r="H332"/>
  <c r="L332"/>
  <c r="I130"/>
  <c r="H297"/>
  <c r="H292"/>
  <c r="H287"/>
  <c r="H282"/>
  <c r="H277"/>
  <c r="H272"/>
  <c r="H267"/>
  <c r="H262"/>
  <c r="H257"/>
  <c r="H252"/>
  <c r="H247"/>
  <c r="F297"/>
  <c r="F292"/>
  <c r="F287"/>
  <c r="F282"/>
  <c r="F277"/>
  <c r="F272"/>
  <c r="F267"/>
  <c r="F262"/>
  <c r="F257"/>
  <c r="F252"/>
  <c r="F247"/>
  <c r="E244"/>
  <c r="E243"/>
  <c r="E297"/>
  <c r="E292"/>
  <c r="E287"/>
  <c r="E282"/>
  <c r="E277"/>
  <c r="E272"/>
  <c r="E267"/>
  <c r="E262"/>
  <c r="E257"/>
  <c r="E252"/>
  <c r="E247"/>
  <c r="G291"/>
  <c r="G290"/>
  <c r="G289"/>
  <c r="G288"/>
  <c r="L287"/>
  <c r="G286"/>
  <c r="G285"/>
  <c r="G284"/>
  <c r="G283"/>
  <c r="L282"/>
  <c r="H997"/>
  <c r="H999"/>
  <c r="H1007"/>
  <c r="H1002"/>
  <c r="F997"/>
  <c r="F999"/>
  <c r="F1007"/>
  <c r="F1002"/>
  <c r="E999"/>
  <c r="E1007"/>
  <c r="E1002"/>
  <c r="H307"/>
  <c r="H312"/>
  <c r="F307"/>
  <c r="F302"/>
  <c r="F312"/>
  <c r="E312"/>
  <c r="E307"/>
  <c r="I999" l="1"/>
  <c r="I247"/>
  <c r="I267"/>
  <c r="I287"/>
  <c r="I1007"/>
  <c r="I262"/>
  <c r="I282"/>
  <c r="I307"/>
  <c r="I1002"/>
  <c r="I257"/>
  <c r="I277"/>
  <c r="I997"/>
  <c r="I252"/>
  <c r="I272"/>
  <c r="F242"/>
  <c r="H6"/>
  <c r="F6"/>
  <c r="E6"/>
  <c r="I1082"/>
  <c r="G332"/>
  <c r="G7"/>
  <c r="I877"/>
  <c r="I332"/>
  <c r="E302"/>
  <c r="E242"/>
  <c r="H242"/>
  <c r="G9"/>
  <c r="I7"/>
  <c r="L6"/>
  <c r="G8"/>
  <c r="I8"/>
  <c r="I10"/>
  <c r="G10"/>
  <c r="I12"/>
  <c r="G12"/>
  <c r="I18"/>
  <c r="G18"/>
  <c r="I24"/>
  <c r="G24"/>
  <c r="I30"/>
  <c r="G30"/>
  <c r="I36"/>
  <c r="G36"/>
  <c r="I42"/>
  <c r="G42"/>
  <c r="I48"/>
  <c r="G48"/>
  <c r="I54"/>
  <c r="G54"/>
  <c r="G60"/>
  <c r="I60"/>
  <c r="G66"/>
  <c r="I66"/>
  <c r="G72"/>
  <c r="I72"/>
  <c r="G78"/>
  <c r="I78"/>
  <c r="G84"/>
  <c r="I84"/>
  <c r="I90"/>
  <c r="G90"/>
  <c r="I96"/>
  <c r="G96"/>
  <c r="G102"/>
  <c r="I102"/>
  <c r="I108"/>
  <c r="G108"/>
  <c r="G114"/>
  <c r="I114"/>
  <c r="I120"/>
  <c r="G120"/>
  <c r="G126"/>
  <c r="I126"/>
  <c r="G287"/>
  <c r="G282"/>
  <c r="E997"/>
  <c r="H302"/>
  <c r="I302" s="1"/>
  <c r="E321"/>
  <c r="I376"/>
  <c r="I242" l="1"/>
  <c r="I6"/>
  <c r="G6"/>
  <c r="J827"/>
  <c r="E829" l="1"/>
  <c r="H692"/>
  <c r="H687"/>
  <c r="F692"/>
  <c r="F687"/>
  <c r="E692"/>
  <c r="E687"/>
  <c r="I692" l="1"/>
  <c r="I687"/>
  <c r="F682"/>
  <c r="H682"/>
  <c r="E682"/>
  <c r="P827"/>
  <c r="O827"/>
  <c r="M827"/>
  <c r="K827"/>
  <c r="L827" s="1"/>
  <c r="H828"/>
  <c r="F828"/>
  <c r="E828"/>
  <c r="H831"/>
  <c r="H830"/>
  <c r="F830"/>
  <c r="E831"/>
  <c r="E1081" s="1"/>
  <c r="E830"/>
  <c r="F829"/>
  <c r="H829"/>
  <c r="F831"/>
  <c r="I835"/>
  <c r="I834"/>
  <c r="L832"/>
  <c r="H832"/>
  <c r="F832"/>
  <c r="E832"/>
  <c r="I839"/>
  <c r="I838"/>
  <c r="L837"/>
  <c r="H837"/>
  <c r="F837"/>
  <c r="E837"/>
  <c r="L842"/>
  <c r="H842"/>
  <c r="F842"/>
  <c r="E842"/>
  <c r="I844"/>
  <c r="L847"/>
  <c r="L857"/>
  <c r="I850"/>
  <c r="G856"/>
  <c r="G855"/>
  <c r="I854"/>
  <c r="G854"/>
  <c r="I853"/>
  <c r="G853"/>
  <c r="H852"/>
  <c r="F852"/>
  <c r="E852"/>
  <c r="I849"/>
  <c r="H847"/>
  <c r="F847"/>
  <c r="E847"/>
  <c r="H857"/>
  <c r="F857"/>
  <c r="E857"/>
  <c r="I859"/>
  <c r="I858"/>
  <c r="I682" l="1"/>
  <c r="G852"/>
  <c r="I852"/>
  <c r="G837"/>
  <c r="G829"/>
  <c r="I829"/>
  <c r="I830"/>
  <c r="G830"/>
  <c r="G831"/>
  <c r="G828"/>
  <c r="I828"/>
  <c r="I832"/>
  <c r="G832"/>
  <c r="I837"/>
  <c r="I842"/>
  <c r="G842"/>
  <c r="G847"/>
  <c r="I847"/>
  <c r="I857"/>
  <c r="G857"/>
  <c r="I864"/>
  <c r="L862"/>
  <c r="H862"/>
  <c r="F862"/>
  <c r="E862"/>
  <c r="I869"/>
  <c r="H867"/>
  <c r="F867"/>
  <c r="E867"/>
  <c r="L872"/>
  <c r="I874"/>
  <c r="H872"/>
  <c r="F872"/>
  <c r="E872"/>
  <c r="H957"/>
  <c r="I957" s="1"/>
  <c r="H952"/>
  <c r="H947"/>
  <c r="H942"/>
  <c r="I942" s="1"/>
  <c r="H937"/>
  <c r="I937" s="1"/>
  <c r="H932"/>
  <c r="F957"/>
  <c r="F952"/>
  <c r="F947"/>
  <c r="F942"/>
  <c r="F937"/>
  <c r="F932"/>
  <c r="E932"/>
  <c r="E957"/>
  <c r="E952"/>
  <c r="E947"/>
  <c r="E942"/>
  <c r="E937"/>
  <c r="I932" l="1"/>
  <c r="I952"/>
  <c r="I947"/>
  <c r="H827"/>
  <c r="F827"/>
  <c r="G867"/>
  <c r="E827"/>
  <c r="F927"/>
  <c r="I867"/>
  <c r="E927"/>
  <c r="H927"/>
  <c r="G862"/>
  <c r="I862"/>
  <c r="I872"/>
  <c r="G872"/>
  <c r="J317"/>
  <c r="J1077" s="1"/>
  <c r="K317"/>
  <c r="K1077" s="1"/>
  <c r="P317"/>
  <c r="P1077" s="1"/>
  <c r="O317"/>
  <c r="O1077" s="1"/>
  <c r="N317"/>
  <c r="N1077" s="1"/>
  <c r="M317"/>
  <c r="M1077" s="1"/>
  <c r="H822"/>
  <c r="H817"/>
  <c r="H812"/>
  <c r="H807"/>
  <c r="F822"/>
  <c r="F817"/>
  <c r="F812"/>
  <c r="F807"/>
  <c r="F802"/>
  <c r="F797"/>
  <c r="F792"/>
  <c r="F787"/>
  <c r="E817"/>
  <c r="E812"/>
  <c r="E807"/>
  <c r="E782" s="1"/>
  <c r="E802"/>
  <c r="E797"/>
  <c r="E792"/>
  <c r="E787"/>
  <c r="I807" l="1"/>
  <c r="I817"/>
  <c r="I927"/>
  <c r="I812"/>
  <c r="I822"/>
  <c r="I827"/>
  <c r="G827"/>
  <c r="F782"/>
  <c r="L317"/>
  <c r="H782"/>
  <c r="G401"/>
  <c r="G399"/>
  <c r="G398"/>
  <c r="L397"/>
  <c r="H397"/>
  <c r="F397"/>
  <c r="E397"/>
  <c r="I782" l="1"/>
  <c r="G397"/>
  <c r="H319"/>
  <c r="H1079" s="1"/>
  <c r="H321"/>
  <c r="H320"/>
  <c r="H1080" s="1"/>
  <c r="H318"/>
  <c r="H1078" s="1"/>
  <c r="F321"/>
  <c r="F1081" s="1"/>
  <c r="G1081" s="1"/>
  <c r="F320"/>
  <c r="F1080" s="1"/>
  <c r="F319"/>
  <c r="F1079" s="1"/>
  <c r="F318"/>
  <c r="F1078" s="1"/>
  <c r="E320"/>
  <c r="E1080" s="1"/>
  <c r="E319"/>
  <c r="E1079" s="1"/>
  <c r="E318"/>
  <c r="E1078" s="1"/>
  <c r="I335"/>
  <c r="I334"/>
  <c r="I333"/>
  <c r="I336"/>
  <c r="G336"/>
  <c r="G335"/>
  <c r="G334"/>
  <c r="G333"/>
  <c r="G331"/>
  <c r="G330"/>
  <c r="G329"/>
  <c r="G328"/>
  <c r="L327"/>
  <c r="H327"/>
  <c r="F327"/>
  <c r="E327"/>
  <c r="G326"/>
  <c r="G325"/>
  <c r="G324"/>
  <c r="G323"/>
  <c r="L322"/>
  <c r="H322"/>
  <c r="F322"/>
  <c r="E322"/>
  <c r="L337"/>
  <c r="H337"/>
  <c r="F337"/>
  <c r="E337"/>
  <c r="L342"/>
  <c r="H342"/>
  <c r="F342"/>
  <c r="E342"/>
  <c r="L347"/>
  <c r="H347"/>
  <c r="F347"/>
  <c r="E347"/>
  <c r="L352"/>
  <c r="H352"/>
  <c r="F352"/>
  <c r="E352"/>
  <c r="L357"/>
  <c r="H357"/>
  <c r="F357"/>
  <c r="E357"/>
  <c r="L362"/>
  <c r="H362"/>
  <c r="F362"/>
  <c r="E362"/>
  <c r="L367"/>
  <c r="H367"/>
  <c r="F367"/>
  <c r="E367"/>
  <c r="L372"/>
  <c r="H372"/>
  <c r="F372"/>
  <c r="E372"/>
  <c r="L377"/>
  <c r="H377"/>
  <c r="F377"/>
  <c r="E377"/>
  <c r="L382"/>
  <c r="H382"/>
  <c r="F382"/>
  <c r="E382"/>
  <c r="H387"/>
  <c r="F387"/>
  <c r="E387"/>
  <c r="L392"/>
  <c r="H392"/>
  <c r="F392"/>
  <c r="E392"/>
  <c r="H402"/>
  <c r="F402"/>
  <c r="E402"/>
  <c r="I394"/>
  <c r="I389"/>
  <c r="I385"/>
  <c r="I384"/>
  <c r="I379"/>
  <c r="I375"/>
  <c r="I374"/>
  <c r="I369"/>
  <c r="I364"/>
  <c r="I359"/>
  <c r="I358"/>
  <c r="I356"/>
  <c r="I355"/>
  <c r="I354"/>
  <c r="I353"/>
  <c r="I349"/>
  <c r="I346"/>
  <c r="I345"/>
  <c r="I344"/>
  <c r="I343"/>
  <c r="I340"/>
  <c r="I339"/>
  <c r="I404"/>
  <c r="G1079" l="1"/>
  <c r="G1080"/>
  <c r="I1078"/>
  <c r="I1080"/>
  <c r="I1079"/>
  <c r="G1078"/>
  <c r="G362"/>
  <c r="G352"/>
  <c r="G342"/>
  <c r="E317"/>
  <c r="F317"/>
  <c r="H317"/>
  <c r="I318"/>
  <c r="I352"/>
  <c r="I347"/>
  <c r="I319"/>
  <c r="G357"/>
  <c r="G387"/>
  <c r="I320"/>
  <c r="I321"/>
  <c r="G327"/>
  <c r="G322"/>
  <c r="G337"/>
  <c r="I337"/>
  <c r="I342"/>
  <c r="G347"/>
  <c r="I357"/>
  <c r="I362"/>
  <c r="I367"/>
  <c r="G367"/>
  <c r="G372"/>
  <c r="I372"/>
  <c r="I377"/>
  <c r="G377"/>
  <c r="I382"/>
  <c r="G382"/>
  <c r="I387"/>
  <c r="G392"/>
  <c r="I392"/>
  <c r="I402"/>
  <c r="L402" s="1"/>
  <c r="I317" l="1"/>
  <c r="H1022"/>
  <c r="H1017"/>
  <c r="F1027"/>
  <c r="F1022"/>
  <c r="F1017"/>
  <c r="E1017"/>
  <c r="E1022"/>
  <c r="E1027"/>
  <c r="H1037"/>
  <c r="H1042"/>
  <c r="H1047"/>
  <c r="H1052"/>
  <c r="F1047"/>
  <c r="F1042"/>
  <c r="F1037"/>
  <c r="F1052"/>
  <c r="E1037"/>
  <c r="E1042"/>
  <c r="E1052"/>
  <c r="E1047"/>
  <c r="I1022" l="1"/>
  <c r="I1037"/>
  <c r="I1047"/>
  <c r="I1052"/>
  <c r="I1042"/>
  <c r="I1017"/>
  <c r="F1032"/>
  <c r="F1012"/>
  <c r="E1032"/>
  <c r="H1032"/>
  <c r="E1012"/>
  <c r="E1077" s="1"/>
  <c r="L1077"/>
  <c r="G1076"/>
  <c r="G1075"/>
  <c r="G1074"/>
  <c r="G1073"/>
  <c r="L1072"/>
  <c r="G1072"/>
  <c r="G1071"/>
  <c r="G1070"/>
  <c r="G1069"/>
  <c r="G1068"/>
  <c r="L1067"/>
  <c r="G1067"/>
  <c r="G1066"/>
  <c r="G1065"/>
  <c r="G1064"/>
  <c r="G1063"/>
  <c r="L1062"/>
  <c r="G1062"/>
  <c r="G1061"/>
  <c r="G1060"/>
  <c r="G1059"/>
  <c r="L1058"/>
  <c r="G1058"/>
  <c r="L1057"/>
  <c r="G1057"/>
  <c r="G1056"/>
  <c r="G1055"/>
  <c r="G1054"/>
  <c r="G1053"/>
  <c r="L1052"/>
  <c r="G1052"/>
  <c r="G1051"/>
  <c r="G1050"/>
  <c r="G1049"/>
  <c r="G1048"/>
  <c r="L1047"/>
  <c r="G1047"/>
  <c r="G1046"/>
  <c r="G1045"/>
  <c r="G1044"/>
  <c r="G1043"/>
  <c r="L1042"/>
  <c r="G1042"/>
  <c r="G1041"/>
  <c r="G1040"/>
  <c r="G1039"/>
  <c r="G1038"/>
  <c r="L1037"/>
  <c r="G1037"/>
  <c r="G1036"/>
  <c r="G1035"/>
  <c r="G1034"/>
  <c r="L1033"/>
  <c r="G1033"/>
  <c r="L1032"/>
  <c r="G1031"/>
  <c r="H1031" s="1"/>
  <c r="G1030"/>
  <c r="H1030" s="1"/>
  <c r="G1029"/>
  <c r="G1028"/>
  <c r="H1028" s="1"/>
  <c r="G1027"/>
  <c r="G1026"/>
  <c r="G1025"/>
  <c r="G1024"/>
  <c r="G1023"/>
  <c r="L1022"/>
  <c r="G1022"/>
  <c r="G1021"/>
  <c r="G1020"/>
  <c r="G1019"/>
  <c r="G1018"/>
  <c r="L1017"/>
  <c r="G1017"/>
  <c r="G1016"/>
  <c r="H1016" s="1"/>
  <c r="G1015"/>
  <c r="G1014"/>
  <c r="L1013"/>
  <c r="G1013"/>
  <c r="L1012"/>
  <c r="G1011"/>
  <c r="G1010"/>
  <c r="G1009"/>
  <c r="G1008"/>
  <c r="L1007"/>
  <c r="G1007"/>
  <c r="G1006"/>
  <c r="G1005"/>
  <c r="G1004"/>
  <c r="G1003"/>
  <c r="L1002"/>
  <c r="G1002"/>
  <c r="G1001"/>
  <c r="G1000"/>
  <c r="G999"/>
  <c r="L998"/>
  <c r="G998"/>
  <c r="L997"/>
  <c r="G997"/>
  <c r="G996"/>
  <c r="G995"/>
  <c r="G994"/>
  <c r="G993"/>
  <c r="L992"/>
  <c r="G991"/>
  <c r="G990"/>
  <c r="G989"/>
  <c r="G988"/>
  <c r="L987"/>
  <c r="G986"/>
  <c r="G985"/>
  <c r="G984"/>
  <c r="L983"/>
  <c r="G983"/>
  <c r="L982"/>
  <c r="G982"/>
  <c r="G981"/>
  <c r="G980"/>
  <c r="G979"/>
  <c r="G978"/>
  <c r="L977"/>
  <c r="G977"/>
  <c r="G976"/>
  <c r="G975"/>
  <c r="G974"/>
  <c r="G973"/>
  <c r="L972"/>
  <c r="G972"/>
  <c r="G971"/>
  <c r="G970"/>
  <c r="G969"/>
  <c r="G968"/>
  <c r="L967"/>
  <c r="G967"/>
  <c r="G966"/>
  <c r="G965"/>
  <c r="G964"/>
  <c r="L963"/>
  <c r="G963"/>
  <c r="L962"/>
  <c r="G962"/>
  <c r="G961"/>
  <c r="G960"/>
  <c r="G959"/>
  <c r="G958"/>
  <c r="G957"/>
  <c r="G956"/>
  <c r="G955"/>
  <c r="G954"/>
  <c r="G953"/>
  <c r="L952"/>
  <c r="G952"/>
  <c r="G951"/>
  <c r="G950"/>
  <c r="G949"/>
  <c r="G948"/>
  <c r="L947"/>
  <c r="G947"/>
  <c r="G946"/>
  <c r="G945"/>
  <c r="G944"/>
  <c r="G943"/>
  <c r="L942"/>
  <c r="G942"/>
  <c r="G941"/>
  <c r="G940"/>
  <c r="G939"/>
  <c r="G938"/>
  <c r="L937"/>
  <c r="G937"/>
  <c r="G936"/>
  <c r="G935"/>
  <c r="G934"/>
  <c r="G933"/>
  <c r="L932"/>
  <c r="G932"/>
  <c r="G931"/>
  <c r="G930"/>
  <c r="G929"/>
  <c r="L928"/>
  <c r="G928"/>
  <c r="L927"/>
  <c r="G927"/>
  <c r="G926"/>
  <c r="G925"/>
  <c r="G924"/>
  <c r="G923"/>
  <c r="L922"/>
  <c r="G922"/>
  <c r="G921"/>
  <c r="G920"/>
  <c r="G919"/>
  <c r="G918"/>
  <c r="L917"/>
  <c r="G917"/>
  <c r="G916"/>
  <c r="G915"/>
  <c r="G914"/>
  <c r="G913"/>
  <c r="L912"/>
  <c r="G912"/>
  <c r="G911"/>
  <c r="G910"/>
  <c r="G909"/>
  <c r="G908"/>
  <c r="L907"/>
  <c r="G907"/>
  <c r="G906"/>
  <c r="G905"/>
  <c r="G904"/>
  <c r="G903"/>
  <c r="L902"/>
  <c r="G902"/>
  <c r="G901"/>
  <c r="G900"/>
  <c r="G899"/>
  <c r="G898"/>
  <c r="L897"/>
  <c r="G897"/>
  <c r="G896"/>
  <c r="G895"/>
  <c r="G894"/>
  <c r="G893"/>
  <c r="L892"/>
  <c r="G892"/>
  <c r="G891"/>
  <c r="G890"/>
  <c r="G889"/>
  <c r="G888"/>
  <c r="L887"/>
  <c r="G887"/>
  <c r="G886"/>
  <c r="G885"/>
  <c r="G884"/>
  <c r="G883"/>
  <c r="G882"/>
  <c r="G881"/>
  <c r="G880"/>
  <c r="G879"/>
  <c r="L878"/>
  <c r="G878"/>
  <c r="L877"/>
  <c r="G877"/>
  <c r="G876"/>
  <c r="G875"/>
  <c r="G874"/>
  <c r="G873"/>
  <c r="G871"/>
  <c r="G870"/>
  <c r="G869"/>
  <c r="G868"/>
  <c r="L867"/>
  <c r="G866"/>
  <c r="G865"/>
  <c r="G864"/>
  <c r="G863"/>
  <c r="G861"/>
  <c r="G860"/>
  <c r="G859"/>
  <c r="G858"/>
  <c r="G851"/>
  <c r="G850"/>
  <c r="G849"/>
  <c r="G848"/>
  <c r="G846"/>
  <c r="G845"/>
  <c r="G844"/>
  <c r="G843"/>
  <c r="G841"/>
  <c r="G840"/>
  <c r="G839"/>
  <c r="G838"/>
  <c r="G836"/>
  <c r="G835"/>
  <c r="G834"/>
  <c r="G833"/>
  <c r="G826"/>
  <c r="G825"/>
  <c r="G824"/>
  <c r="G823"/>
  <c r="L822"/>
  <c r="G822"/>
  <c r="G821"/>
  <c r="G820"/>
  <c r="G819"/>
  <c r="G818"/>
  <c r="G817"/>
  <c r="G816"/>
  <c r="G815"/>
  <c r="G814"/>
  <c r="G813"/>
  <c r="L812"/>
  <c r="G812"/>
  <c r="G811"/>
  <c r="G810"/>
  <c r="G809"/>
  <c r="G808"/>
  <c r="L807"/>
  <c r="G807"/>
  <c r="G806"/>
  <c r="H806" s="1"/>
  <c r="H805"/>
  <c r="H804"/>
  <c r="G803"/>
  <c r="H803" s="1"/>
  <c r="L802"/>
  <c r="G802"/>
  <c r="G801"/>
  <c r="H801" s="1"/>
  <c r="G800"/>
  <c r="H800" s="1"/>
  <c r="G799"/>
  <c r="H799" s="1"/>
  <c r="G798"/>
  <c r="H798" s="1"/>
  <c r="G797"/>
  <c r="G796"/>
  <c r="H796" s="1"/>
  <c r="G795"/>
  <c r="H795" s="1"/>
  <c r="G794"/>
  <c r="H794" s="1"/>
  <c r="G793"/>
  <c r="H793" s="1"/>
  <c r="G792"/>
  <c r="G791"/>
  <c r="H791" s="1"/>
  <c r="G790"/>
  <c r="H790" s="1"/>
  <c r="G789"/>
  <c r="H789" s="1"/>
  <c r="G788"/>
  <c r="H788" s="1"/>
  <c r="L787"/>
  <c r="G787"/>
  <c r="G786"/>
  <c r="G785"/>
  <c r="G784"/>
  <c r="L783"/>
  <c r="G783"/>
  <c r="L782"/>
  <c r="G782"/>
  <c r="G781"/>
  <c r="G780"/>
  <c r="G779"/>
  <c r="G778"/>
  <c r="L777"/>
  <c r="G776"/>
  <c r="G775"/>
  <c r="G774"/>
  <c r="G773"/>
  <c r="L772"/>
  <c r="G771"/>
  <c r="G770"/>
  <c r="G769"/>
  <c r="G768"/>
  <c r="G766"/>
  <c r="G765"/>
  <c r="G764"/>
  <c r="G763"/>
  <c r="L762"/>
  <c r="G762"/>
  <c r="G761"/>
  <c r="G760"/>
  <c r="G759"/>
  <c r="G758"/>
  <c r="L757"/>
  <c r="G757"/>
  <c r="G756"/>
  <c r="G755"/>
  <c r="G754"/>
  <c r="G753"/>
  <c r="L752"/>
  <c r="G752"/>
  <c r="G751"/>
  <c r="G750"/>
  <c r="G749"/>
  <c r="G748"/>
  <c r="G747"/>
  <c r="G746"/>
  <c r="G745"/>
  <c r="G744"/>
  <c r="G743"/>
  <c r="L742"/>
  <c r="G742"/>
  <c r="G741"/>
  <c r="G740"/>
  <c r="G739"/>
  <c r="G738"/>
  <c r="L737"/>
  <c r="G737"/>
  <c r="G736"/>
  <c r="G735"/>
  <c r="G734"/>
  <c r="G733"/>
  <c r="L732"/>
  <c r="G732"/>
  <c r="G731"/>
  <c r="G730"/>
  <c r="G729"/>
  <c r="G728"/>
  <c r="L727"/>
  <c r="G727"/>
  <c r="G726"/>
  <c r="G725"/>
  <c r="G724"/>
  <c r="G723"/>
  <c r="L722"/>
  <c r="G722"/>
  <c r="G721"/>
  <c r="G720"/>
  <c r="G719"/>
  <c r="G718"/>
  <c r="G717"/>
  <c r="G716"/>
  <c r="G715"/>
  <c r="G714"/>
  <c r="G713"/>
  <c r="L712"/>
  <c r="G712"/>
  <c r="G711"/>
  <c r="G710"/>
  <c r="G709"/>
  <c r="G708"/>
  <c r="G707"/>
  <c r="G706"/>
  <c r="G705"/>
  <c r="G704"/>
  <c r="G703"/>
  <c r="L702"/>
  <c r="G702"/>
  <c r="G701"/>
  <c r="G700"/>
  <c r="G699"/>
  <c r="L698"/>
  <c r="G698"/>
  <c r="L697"/>
  <c r="G697"/>
  <c r="G696"/>
  <c r="G695"/>
  <c r="G694"/>
  <c r="G693"/>
  <c r="L692"/>
  <c r="G692"/>
  <c r="G691"/>
  <c r="G690"/>
  <c r="G689"/>
  <c r="G688"/>
  <c r="L687"/>
  <c r="G687"/>
  <c r="G686"/>
  <c r="G685"/>
  <c r="G684"/>
  <c r="L683"/>
  <c r="G683"/>
  <c r="L682"/>
  <c r="G682"/>
  <c r="G681"/>
  <c r="G680"/>
  <c r="G679"/>
  <c r="G678"/>
  <c r="G676"/>
  <c r="G675"/>
  <c r="G674"/>
  <c r="G673"/>
  <c r="L672"/>
  <c r="G626"/>
  <c r="G625"/>
  <c r="G624"/>
  <c r="G623"/>
  <c r="L622"/>
  <c r="G621"/>
  <c r="G620"/>
  <c r="G619"/>
  <c r="G618"/>
  <c r="L617"/>
  <c r="G611"/>
  <c r="G610"/>
  <c r="G609"/>
  <c r="G608"/>
  <c r="L607"/>
  <c r="G601"/>
  <c r="G600"/>
  <c r="G599"/>
  <c r="G598"/>
  <c r="L597"/>
  <c r="G596"/>
  <c r="G595"/>
  <c r="G594"/>
  <c r="G593"/>
  <c r="L592"/>
  <c r="G591"/>
  <c r="G590"/>
  <c r="G589"/>
  <c r="G588"/>
  <c r="L587"/>
  <c r="G671"/>
  <c r="G670"/>
  <c r="G669"/>
  <c r="G668"/>
  <c r="L667"/>
  <c r="G666"/>
  <c r="G665"/>
  <c r="G664"/>
  <c r="G663"/>
  <c r="L662"/>
  <c r="G661"/>
  <c r="G660"/>
  <c r="G659"/>
  <c r="G658"/>
  <c r="G656"/>
  <c r="G655"/>
  <c r="G654"/>
  <c r="G653"/>
  <c r="L652"/>
  <c r="G651"/>
  <c r="G650"/>
  <c r="G649"/>
  <c r="L648"/>
  <c r="G648"/>
  <c r="L647"/>
  <c r="G647"/>
  <c r="G646"/>
  <c r="G645"/>
  <c r="G644"/>
  <c r="G643"/>
  <c r="L642"/>
  <c r="G641"/>
  <c r="G640"/>
  <c r="G639"/>
  <c r="G638"/>
  <c r="L637"/>
  <c r="G636"/>
  <c r="G635"/>
  <c r="G634"/>
  <c r="G633"/>
  <c r="L632"/>
  <c r="L628"/>
  <c r="G616"/>
  <c r="G615"/>
  <c r="G614"/>
  <c r="G613"/>
  <c r="L612"/>
  <c r="G606"/>
  <c r="G605"/>
  <c r="G604"/>
  <c r="G603"/>
  <c r="L602"/>
  <c r="G586"/>
  <c r="G585"/>
  <c r="G584"/>
  <c r="G583"/>
  <c r="L582"/>
  <c r="G581"/>
  <c r="G579"/>
  <c r="G578"/>
  <c r="L577"/>
  <c r="G576"/>
  <c r="G575"/>
  <c r="G574"/>
  <c r="G573"/>
  <c r="L572"/>
  <c r="G571"/>
  <c r="G570"/>
  <c r="G569"/>
  <c r="G568"/>
  <c r="G566"/>
  <c r="G565"/>
  <c r="G564"/>
  <c r="G563"/>
  <c r="G561"/>
  <c r="G560"/>
  <c r="G559"/>
  <c r="G558"/>
  <c r="G556"/>
  <c r="G555"/>
  <c r="G554"/>
  <c r="G553"/>
  <c r="G551"/>
  <c r="G550"/>
  <c r="G549"/>
  <c r="G548"/>
  <c r="G546"/>
  <c r="G545"/>
  <c r="G544"/>
  <c r="G543"/>
  <c r="G541"/>
  <c r="G540"/>
  <c r="G539"/>
  <c r="G536"/>
  <c r="G535"/>
  <c r="G534"/>
  <c r="G533"/>
  <c r="G531"/>
  <c r="G530"/>
  <c r="G529"/>
  <c r="G528"/>
  <c r="G526"/>
  <c r="G525"/>
  <c r="G524"/>
  <c r="L523"/>
  <c r="G523"/>
  <c r="L522"/>
  <c r="G522"/>
  <c r="G521"/>
  <c r="G520"/>
  <c r="G519"/>
  <c r="G518"/>
  <c r="L517"/>
  <c r="G517"/>
  <c r="G516"/>
  <c r="G515"/>
  <c r="G514"/>
  <c r="G513"/>
  <c r="L512"/>
  <c r="G512"/>
  <c r="G511"/>
  <c r="G510"/>
  <c r="G509"/>
  <c r="G508"/>
  <c r="L507"/>
  <c r="G507"/>
  <c r="G506"/>
  <c r="G505"/>
  <c r="G504"/>
  <c r="G503"/>
  <c r="L502"/>
  <c r="G502"/>
  <c r="G501"/>
  <c r="G500"/>
  <c r="G499"/>
  <c r="G498"/>
  <c r="L497"/>
  <c r="G497"/>
  <c r="G496"/>
  <c r="G495"/>
  <c r="G494"/>
  <c r="L493"/>
  <c r="G493"/>
  <c r="L492"/>
  <c r="G492"/>
  <c r="G491"/>
  <c r="G490"/>
  <c r="G489"/>
  <c r="G488"/>
  <c r="L487"/>
  <c r="G487"/>
  <c r="G486"/>
  <c r="G485"/>
  <c r="G484"/>
  <c r="G483"/>
  <c r="L482"/>
  <c r="G482"/>
  <c r="G481"/>
  <c r="G480"/>
  <c r="G479"/>
  <c r="G478"/>
  <c r="L477"/>
  <c r="G477"/>
  <c r="G476"/>
  <c r="G475"/>
  <c r="G474"/>
  <c r="G473"/>
  <c r="G471"/>
  <c r="G470"/>
  <c r="G469"/>
  <c r="G468"/>
  <c r="G467"/>
  <c r="G466"/>
  <c r="G465"/>
  <c r="G464"/>
  <c r="G463"/>
  <c r="L462"/>
  <c r="G462"/>
  <c r="G461"/>
  <c r="G460"/>
  <c r="G459"/>
  <c r="G458"/>
  <c r="L457"/>
  <c r="G456"/>
  <c r="G455"/>
  <c r="G454"/>
  <c r="G453"/>
  <c r="G451"/>
  <c r="G450"/>
  <c r="G449"/>
  <c r="G448"/>
  <c r="L447"/>
  <c r="G446"/>
  <c r="G445"/>
  <c r="G444"/>
  <c r="L443"/>
  <c r="G443"/>
  <c r="L442"/>
  <c r="G442"/>
  <c r="G441"/>
  <c r="G440"/>
  <c r="G439"/>
  <c r="G438"/>
  <c r="L437"/>
  <c r="G437"/>
  <c r="G436"/>
  <c r="G435"/>
  <c r="G434"/>
  <c r="G433"/>
  <c r="L432"/>
  <c r="G432"/>
  <c r="G431"/>
  <c r="G430"/>
  <c r="G429"/>
  <c r="G428"/>
  <c r="L427"/>
  <c r="G427"/>
  <c r="G426"/>
  <c r="G425"/>
  <c r="G424"/>
  <c r="G423"/>
  <c r="L422"/>
  <c r="G422"/>
  <c r="G421"/>
  <c r="G420"/>
  <c r="G419"/>
  <c r="G418"/>
  <c r="L417"/>
  <c r="G417"/>
  <c r="G416"/>
  <c r="G415"/>
  <c r="G414"/>
  <c r="G413"/>
  <c r="L412"/>
  <c r="G412"/>
  <c r="G411"/>
  <c r="G410"/>
  <c r="G409"/>
  <c r="L408"/>
  <c r="G408"/>
  <c r="L407"/>
  <c r="G407"/>
  <c r="G406"/>
  <c r="G405"/>
  <c r="G404"/>
  <c r="G403"/>
  <c r="G402"/>
  <c r="G396"/>
  <c r="G395"/>
  <c r="G394"/>
  <c r="G393"/>
  <c r="G386"/>
  <c r="G385"/>
  <c r="G384"/>
  <c r="G383"/>
  <c r="G381"/>
  <c r="G380"/>
  <c r="G379"/>
  <c r="G378"/>
  <c r="G376"/>
  <c r="G375"/>
  <c r="G374"/>
  <c r="G373"/>
  <c r="G391"/>
  <c r="G390"/>
  <c r="G389"/>
  <c r="G388"/>
  <c r="G371"/>
  <c r="G370"/>
  <c r="G369"/>
  <c r="G368"/>
  <c r="G366"/>
  <c r="G365"/>
  <c r="G364"/>
  <c r="G363"/>
  <c r="G361"/>
  <c r="G360"/>
  <c r="G359"/>
  <c r="G358"/>
  <c r="G356"/>
  <c r="G355"/>
  <c r="G354"/>
  <c r="G353"/>
  <c r="G351"/>
  <c r="G350"/>
  <c r="G349"/>
  <c r="G348"/>
  <c r="G346"/>
  <c r="G345"/>
  <c r="G344"/>
  <c r="G343"/>
  <c r="G341"/>
  <c r="G340"/>
  <c r="G339"/>
  <c r="G338"/>
  <c r="G321"/>
  <c r="G320"/>
  <c r="G319"/>
  <c r="G318"/>
  <c r="G317"/>
  <c r="G316"/>
  <c r="G315"/>
  <c r="G314"/>
  <c r="G313"/>
  <c r="L312"/>
  <c r="G312"/>
  <c r="G311"/>
  <c r="G310"/>
  <c r="G309"/>
  <c r="G308"/>
  <c r="L307"/>
  <c r="G307"/>
  <c r="G306"/>
  <c r="G305"/>
  <c r="G304"/>
  <c r="L303"/>
  <c r="G303"/>
  <c r="L302"/>
  <c r="G302"/>
  <c r="G53"/>
  <c r="G52"/>
  <c r="G51"/>
  <c r="G50"/>
  <c r="G49"/>
  <c r="L48"/>
  <c r="G47"/>
  <c r="G46"/>
  <c r="G45"/>
  <c r="G44"/>
  <c r="G43"/>
  <c r="L42"/>
  <c r="G41"/>
  <c r="G35"/>
  <c r="G34"/>
  <c r="G33"/>
  <c r="G32"/>
  <c r="G31"/>
  <c r="L30"/>
  <c r="G29"/>
  <c r="G28"/>
  <c r="G27"/>
  <c r="G26"/>
  <c r="G25"/>
  <c r="L24"/>
  <c r="G297"/>
  <c r="L297"/>
  <c r="G298"/>
  <c r="G299"/>
  <c r="G300"/>
  <c r="G301"/>
  <c r="G292"/>
  <c r="L292"/>
  <c r="G293"/>
  <c r="G294"/>
  <c r="G295"/>
  <c r="G296"/>
  <c r="G277"/>
  <c r="G278"/>
  <c r="G279"/>
  <c r="G280"/>
  <c r="G281"/>
  <c r="G272"/>
  <c r="L272"/>
  <c r="G273"/>
  <c r="G274"/>
  <c r="G275"/>
  <c r="G276"/>
  <c r="G267"/>
  <c r="L267"/>
  <c r="G268"/>
  <c r="G269"/>
  <c r="G270"/>
  <c r="G271"/>
  <c r="G262"/>
  <c r="G263"/>
  <c r="G264"/>
  <c r="G265"/>
  <c r="G266"/>
  <c r="G257"/>
  <c r="L257"/>
  <c r="G258"/>
  <c r="G259"/>
  <c r="G260"/>
  <c r="G261"/>
  <c r="G252"/>
  <c r="L252"/>
  <c r="G253"/>
  <c r="G254"/>
  <c r="G255"/>
  <c r="G256"/>
  <c r="G247"/>
  <c r="L247"/>
  <c r="G248"/>
  <c r="G249"/>
  <c r="G250"/>
  <c r="G251"/>
  <c r="G242"/>
  <c r="L242"/>
  <c r="G243"/>
  <c r="L243"/>
  <c r="G244"/>
  <c r="G245"/>
  <c r="G246"/>
  <c r="G172"/>
  <c r="L172"/>
  <c r="G173"/>
  <c r="G174"/>
  <c r="G175"/>
  <c r="G176"/>
  <c r="G167"/>
  <c r="L167"/>
  <c r="G168"/>
  <c r="G170"/>
  <c r="G171"/>
  <c r="G162"/>
  <c r="L162"/>
  <c r="G163"/>
  <c r="G164"/>
  <c r="G165"/>
  <c r="G166"/>
  <c r="G157"/>
  <c r="L157"/>
  <c r="G158"/>
  <c r="G159"/>
  <c r="G160"/>
  <c r="G161"/>
  <c r="G152"/>
  <c r="G153"/>
  <c r="G154"/>
  <c r="G155"/>
  <c r="G156"/>
  <c r="G147"/>
  <c r="L147"/>
  <c r="G148"/>
  <c r="G149"/>
  <c r="G150"/>
  <c r="G151"/>
  <c r="G143"/>
  <c r="G144"/>
  <c r="G145"/>
  <c r="G146"/>
  <c r="G137"/>
  <c r="L137"/>
  <c r="G138"/>
  <c r="G139"/>
  <c r="G140"/>
  <c r="G141"/>
  <c r="G132"/>
  <c r="L132"/>
  <c r="G133"/>
  <c r="L133"/>
  <c r="G134"/>
  <c r="G135"/>
  <c r="G136"/>
  <c r="G127"/>
  <c r="G128"/>
  <c r="G129"/>
  <c r="G130"/>
  <c r="G131"/>
  <c r="L120"/>
  <c r="G121"/>
  <c r="G122"/>
  <c r="G123"/>
  <c r="G124"/>
  <c r="G125"/>
  <c r="L114"/>
  <c r="G115"/>
  <c r="G116"/>
  <c r="G117"/>
  <c r="G118"/>
  <c r="G119"/>
  <c r="L108"/>
  <c r="G109"/>
  <c r="G110"/>
  <c r="G111"/>
  <c r="G113"/>
  <c r="L102"/>
  <c r="G103"/>
  <c r="G104"/>
  <c r="G105"/>
  <c r="G106"/>
  <c r="G107"/>
  <c r="L96"/>
  <c r="G98"/>
  <c r="G99"/>
  <c r="G100"/>
  <c r="G101"/>
  <c r="L90"/>
  <c r="G91"/>
  <c r="G92"/>
  <c r="G93"/>
  <c r="G94"/>
  <c r="G95"/>
  <c r="L84"/>
  <c r="G85"/>
  <c r="G86"/>
  <c r="G87"/>
  <c r="G88"/>
  <c r="G89"/>
  <c r="L78"/>
  <c r="G79"/>
  <c r="G80"/>
  <c r="G81"/>
  <c r="G82"/>
  <c r="G83"/>
  <c r="L72"/>
  <c r="G73"/>
  <c r="G74"/>
  <c r="G75"/>
  <c r="G76"/>
  <c r="G77"/>
  <c r="L66"/>
  <c r="G67"/>
  <c r="G68"/>
  <c r="G69"/>
  <c r="G70"/>
  <c r="G71"/>
  <c r="L60"/>
  <c r="G61"/>
  <c r="G62"/>
  <c r="G63"/>
  <c r="G64"/>
  <c r="G65"/>
  <c r="L54"/>
  <c r="G55"/>
  <c r="G56"/>
  <c r="G57"/>
  <c r="G58"/>
  <c r="G59"/>
  <c r="G40"/>
  <c r="G39"/>
  <c r="G38"/>
  <c r="G37"/>
  <c r="L36"/>
  <c r="G17"/>
  <c r="G16"/>
  <c r="G15"/>
  <c r="G14"/>
  <c r="G13"/>
  <c r="L12"/>
  <c r="L18"/>
  <c r="G11"/>
  <c r="G19"/>
  <c r="G20"/>
  <c r="G21"/>
  <c r="G22"/>
  <c r="G23"/>
  <c r="I1032" l="1"/>
  <c r="F1077"/>
  <c r="G1077" s="1"/>
  <c r="H1081"/>
  <c r="G1012"/>
  <c r="G1032"/>
  <c r="H802"/>
  <c r="H787"/>
  <c r="H792"/>
  <c r="H797"/>
  <c r="H1027"/>
  <c r="I1027" s="1"/>
  <c r="I1081" l="1"/>
  <c r="H1012"/>
  <c r="H1077" l="1"/>
  <c r="I1077" s="1"/>
  <c r="I1012"/>
</calcChain>
</file>

<file path=xl/sharedStrings.xml><?xml version="1.0" encoding="utf-8"?>
<sst xmlns="http://schemas.openxmlformats.org/spreadsheetml/2006/main" count="2087" uniqueCount="297">
  <si>
    <t>№ п/п</t>
  </si>
  <si>
    <t>Отклонения            (+, -)            (гр.6 - гр.5)</t>
  </si>
  <si>
    <t>% выполнения (гр.8/6)</t>
  </si>
  <si>
    <t>Источники финансирования</t>
  </si>
  <si>
    <t>Всего</t>
  </si>
  <si>
    <t>областной бюджет</t>
  </si>
  <si>
    <t>федеральный бюджет</t>
  </si>
  <si>
    <t>внебюджетные источники</t>
  </si>
  <si>
    <t>Объем финансирования государственной программы  (тыс.рублей)</t>
  </si>
  <si>
    <t>местные бюджеты</t>
  </si>
  <si>
    <t>Оценка эффективности госпрограммы за _____ год</t>
  </si>
  <si>
    <t>Выполнено</t>
  </si>
  <si>
    <t>Информация о реализации государственных программ Курской области за 2024 год</t>
  </si>
  <si>
    <t>Наименование гоударственной программы (структурного элемента)</t>
  </si>
  <si>
    <t>Ответственный исполнитель государственной программы, структурного элемента</t>
  </si>
  <si>
    <t>Выполнение показателей  госпрограммы (структурных элементов) (единиц)</t>
  </si>
  <si>
    <t>Выполнение мероприятий структурных элементов (ед.)</t>
  </si>
  <si>
    <t>Выполнение контрольных точек структурных элементов (ед.)</t>
  </si>
  <si>
    <t xml:space="preserve">территориальный фонд ОМС </t>
  </si>
  <si>
    <t xml:space="preserve">Государственная программа «Развитие здравоохранения в Курской области» </t>
  </si>
  <si>
    <t>Региональный проект "Развитие системы оказания первичной медико-санитарной помощи"</t>
  </si>
  <si>
    <t>Региональный проект "Борьба с сердечно-сосудистыми заболеваниями"</t>
  </si>
  <si>
    <t>Региональный проект "Борьба с онкологическими заболеваниями"</t>
  </si>
  <si>
    <t>Региональный проект «Обеспечение расширенного неонатального скрининга»</t>
  </si>
  <si>
    <t>Региональный проект "Модернизация первичного звена здравоохранения"</t>
  </si>
  <si>
    <t>Региональный проект «Развитие медицинской реабилитации, в том числе детей»</t>
  </si>
  <si>
    <t>Региональный проект «Развитие инфраструктуры в сфере здравоохранения»</t>
  </si>
  <si>
    <t>Региональный проект «Борьба с сахарным диабетом»</t>
  </si>
  <si>
    <t>Комплекс процессных мероприятий «Профилактика заболеваний и формирование здорового образа жизни. Развитие первичной медико-санитарной помощи»</t>
  </si>
  <si>
    <t>Комплекс процессных мероприятий «Охрана здоровья матери и ребенка»</t>
  </si>
  <si>
    <t>Комплекс процессных мероприятий «Развитие паллиативной медицинской помощи, в том числе детям»</t>
  </si>
  <si>
    <t>Комплекс процессных мероприятий  «Предупреждение и борьба с социально значимыми заболеваниями»</t>
  </si>
  <si>
    <t>Комплекс процессных мероприятий  «Кадровое обеспечение системы здравоохранения»</t>
  </si>
  <si>
    <t>Комплекс процессных мероприятий «Расходы территориального фонда обязательного медицинского страхования Курской области, в том числе организация обязательного медицинского страхования граждан Курской области»</t>
  </si>
  <si>
    <t xml:space="preserve">Государственная программа «Развитие образования в Курской области» </t>
  </si>
  <si>
    <t>Региональный проект "Современная школа"</t>
  </si>
  <si>
    <t>Региональный проект "Успех каждого ребенка"</t>
  </si>
  <si>
    <t>Региональный проект "Цифровая образовательная среда"</t>
  </si>
  <si>
    <t>Региональный проект "Патриотическое воспитание граждан Российской Федерации"</t>
  </si>
  <si>
    <t>Региональный проект "Содействие занятости"</t>
  </si>
  <si>
    <t>Региональный проект «Модернизация системы школьного образования Курской области»</t>
  </si>
  <si>
    <t>Региональный проект "Развитие инфраструктуры в сфере образования"</t>
  </si>
  <si>
    <t>Региональный проект «Формирование и развитие управленческих команд образовательных организаций»</t>
  </si>
  <si>
    <t>Комплекс процессных мероприятий «Развитие профессионального образования»</t>
  </si>
  <si>
    <t>Комплекс процессных мероприятий «Обеспечение деятельности Министерства образования и науки Курской области и проведение мероприятий в области образования»</t>
  </si>
  <si>
    <t>Комплекс процессных мероприятий «Научно-технологическое развитие Курской области»</t>
  </si>
  <si>
    <t>Комплекс процессных мероприятий «Реализация дополнительного образования и системы воспитания детей»</t>
  </si>
  <si>
    <t xml:space="preserve">Государственная программа «Социальная поддержка граждан в Курской области» </t>
  </si>
  <si>
    <t>Региональный проект "Финансовая поддержка семей при рождении детей»</t>
  </si>
  <si>
    <t>Региональный проект  "Разработка и реализация программы системной поддержки и повышения качества жизни граждан старшего поколения»</t>
  </si>
  <si>
    <t>Комплекс процессных мероприятий «Предоставление мер государственной поддержки семьям с детьми»</t>
  </si>
  <si>
    <t>Министерство здравоохранения Курской области</t>
  </si>
  <si>
    <t>Региональный проект "Создание единого цифрового контура в здравоохранении на основе единой государственной информационной системы в сфере здравоохранения (ЕГИСЗ)"</t>
  </si>
  <si>
    <t>Региональный проект "Разработка и реализация программы системной поддержки и повышения качества жизни граждан старшего поколения"</t>
  </si>
  <si>
    <t>Министерство образования и науки Курской области</t>
  </si>
  <si>
    <t>Комплекс процессных мероприятий «Развитие дошкольного и общего образования детей»</t>
  </si>
  <si>
    <t>Министерство социального обеспечения, материнства и детства Курской области</t>
  </si>
  <si>
    <t>Комплекс процессных мероприятий «Предоставление мер социальной поддержки отдельным категориям граждан»</t>
  </si>
  <si>
    <t>Комплекс процессных мероприятий «Выплата пенсий, доплат к пенсиям отдельным категориям граждан»</t>
  </si>
  <si>
    <t>Комплекс процессных мероприятий «Обеспечение жилыми помещениями детей-сирот, детей, оставшихся без попечения родителей, лиц из их числа, а также предоставление мер социальной поддержки указанной категории граждан"</t>
  </si>
  <si>
    <t>Комплекс процессных мероприятий «Финансовое обеспечение полномочий, переданных муниципальным образованиям Курской области, на содержание работников»</t>
  </si>
  <si>
    <t>Комплекс процессных мероприятий «Государственная поддержка социально ориентированных некоммерческих организаций, общественных организаций»</t>
  </si>
  <si>
    <t>Комплекс процессных мероприятий «Обеспечение деятельности Министерства социального обеспечения, материнства и детства Курской области и подведомственных учреждений»</t>
  </si>
  <si>
    <t xml:space="preserve">Государственная программа «Обеспечение доступности приоритетных объектов и услуг в приоритетных сферах жизнедеятельности инвалидов и других маломобильных  групп населения в Курской области» </t>
  </si>
  <si>
    <t>Комплекс процессных мероприятий "Преодоление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области»</t>
  </si>
  <si>
    <t>Региональный проект "Содействие муниципальным образованиям Курской области в реализации полномочий по оказанию поддержки гражданам в обеспечении жильем"</t>
  </si>
  <si>
    <t xml:space="preserve">Государственная программа «Обеспечение доступным и комфортным жильем и коммунальными услугами граждан в Курской области» </t>
  </si>
  <si>
    <t>Министерство строительства Курской области</t>
  </si>
  <si>
    <t>Региональный проект  "Содействие развитию инфраструктуры муниципальных образований Курской области»</t>
  </si>
  <si>
    <t>Региональный проект «Инфраструктурное меню»</t>
  </si>
  <si>
    <t>Региональный проект «Модернизация объектов коммунальной инфраструктуры»</t>
  </si>
  <si>
    <t>Комплекс процессных мероприятий «Выполнение государственных обязательств по обеспечению жильем отдельных категорий граждан"</t>
  </si>
  <si>
    <t>Комплекс процессных мероприятий «Возмещение застройщикам части платы кредитным организациям за снижение процентной ставки по льготным жилищным (ипотечным) кредитам (займам), выдаваемым ими гражданам для приобретения жилых помещений на территории Курской области»</t>
  </si>
  <si>
    <t>Комплекс процессных мероприятий «Реализация государственной политики в сфере жилищно-коммунального хозяйства»</t>
  </si>
  <si>
    <t>Комплекс процессных мероприятий «Содействие в озеленении территории населенных пунктов муниципальных образований Курской области»</t>
  </si>
  <si>
    <t>Комплекс процессных мероприятий «Государственная поддержка организаций, оказывающих жилищно-коммунальные услуги населению»</t>
  </si>
  <si>
    <t>Комплекс процессных мероприятий «Реализация полномочий по обеспечению градостроительной деятельности на территории Курской области»</t>
  </si>
  <si>
    <t>Комплекс процессных мероприятий «Обеспечение деятельности Министерства строительства Курской области и подведомственных государственных учреждений»</t>
  </si>
  <si>
    <t>Комплекс процессных мероприятий «Обеспечение деятельности Министерства жилищно-коммунального хозяйства и ТЭК Курской области и подведомственных государственных учреждений»</t>
  </si>
  <si>
    <t>Комплекс процессных мероприятий «Обеспечение деятельности Министерства архитектуры и градостроительства Курской области и подведомственных государственных учреждений»</t>
  </si>
  <si>
    <t xml:space="preserve">Государственная программа «Содействие занятости населения в Курской области» </t>
  </si>
  <si>
    <t>Министерство по труду и занятости населения Курской области</t>
  </si>
  <si>
    <t>Региональный проект "Содействие занятости»</t>
  </si>
  <si>
    <t>Комплекс процессных мероприятий «Активная политика занятости населения и социальная поддержка безработных граждан»</t>
  </si>
  <si>
    <t>Комплекс процессных мероприятий «Развитие институтов рынка труда»</t>
  </si>
  <si>
    <t>Комплекс процессных мероприятий «Обеспечение деятельности Министерства по труду и занятости населения Курской области и государственных учреждений»</t>
  </si>
  <si>
    <t>Комплекс процессных мероприятий «Сопровождение молодых инвалидов при их трудоустройстве»</t>
  </si>
  <si>
    <t>Комплекс процессных мероприятий «Оказание содействия добровольному переселению в Курскую область соотечественников, проживающих за рубежом»</t>
  </si>
  <si>
    <t xml:space="preserve">Государственная программа «Создание условий для эффективного исполнения полномочий в сфере юстиции» </t>
  </si>
  <si>
    <t>Министерство правового обеспечения Курской области</t>
  </si>
  <si>
    <t>Комплекс процессных мероприятий «Обеспечение деятельности комитета записи актов гражданского состояния Курской области»</t>
  </si>
  <si>
    <t>Комплекс процессных мероприятий «Обеспечение составления (изменения) списков кандидатов в присяжные заседатели федеральных судов общей юрисдикции в Российской Федерации»</t>
  </si>
  <si>
    <t>Комплекс процессных мероприятий «Обеспечение деятельности управления по обеспечению деятельности мировых судей Курской области, подведомственных учреждений и мероприятий в области деятельности аппаратов мировых судей Курской области»</t>
  </si>
  <si>
    <t xml:space="preserve">Государственная программа «Комплексное развитие сельских территорий Курской области» </t>
  </si>
  <si>
    <t>Министерство сельского хозяйства Курской области</t>
  </si>
  <si>
    <t>Региональный проект "Развитие жилищного строительства на сельских территориях и повышение уровня благоустройства домовладений"</t>
  </si>
  <si>
    <t>Региональный проект "Содействие занятости сельского населения"</t>
  </si>
  <si>
    <t>Региональный проект "Современный облик сельских территорий"</t>
  </si>
  <si>
    <t>Региональный проект "Развитие транспортной инфраструктуры на сельских территориях"</t>
  </si>
  <si>
    <t>Региональный проект "Благоустройство сельских территорий"</t>
  </si>
  <si>
    <t>Комитет региональной безопасности Курской области</t>
  </si>
  <si>
    <t>Комплекс процессных мероприятий «Снижение рисков и смягчение последствий чрезвычайных ситуаций природного и техногенного характера в Курской области»</t>
  </si>
  <si>
    <t>Комплекс процессных мероприятий «Пожарная безопасность и защита населения Курской области»</t>
  </si>
  <si>
    <t>Комплекс процессных мероприятий «Обеспечение биологической и химической безопасности Курской области»</t>
  </si>
  <si>
    <t>Комплекс процессных мероприятий «Использование спутниковых навигационных технологий и других результатов космической деятельности в интересах развития Курской области»</t>
  </si>
  <si>
    <t>Комплекс процессных мероприятий «Обеспечение деятельности комитета региональной безопасности Курской области»</t>
  </si>
  <si>
    <t xml:space="preserve">Государственная программа «Развитие культуры в Курской области» </t>
  </si>
  <si>
    <t>Министерство культуры Курской области</t>
  </si>
  <si>
    <t>Региональный проект "Культурная среда"</t>
  </si>
  <si>
    <t>Региональный проект "Творческие люди"</t>
  </si>
  <si>
    <t>Региональный проект "Цифровая культура"</t>
  </si>
  <si>
    <t>Региональный проект "Развитие туристической инфраструктуры"</t>
  </si>
  <si>
    <t>Региональный проект "Развитие культуры и творчества"</t>
  </si>
  <si>
    <t>Региональный проект «Сохранение культурного и исторического наследия»</t>
  </si>
  <si>
    <t>Региональный проект "Развитие инфраструктуры в сфере культуры"</t>
  </si>
  <si>
    <t>Комплекс процессных мероприятий «Обеспечение деятельности Министерства по государственной охране объектов культурного наследия Курской области и подведомственных учреждений»</t>
  </si>
  <si>
    <t>Комплекс процессных мероприятий «Развитие библиотечного дела в Курской области»</t>
  </si>
  <si>
    <t>Комплекс процессных мероприятий «Развитие музейного дела в Курской области»</t>
  </si>
  <si>
    <t>Комплекс процессных мероприятий «Сохранение и развитие театрального дела в Курской области»</t>
  </si>
  <si>
    <t>Комплекс процессных мероприятий «Сохранение и развитие музыкального исполнительского искусства в Курской области»</t>
  </si>
  <si>
    <t>Комплекс процессных мероприятий «Сохранение и развитие традиционной народной культуры, нематериального культурного наследия в Курской области»</t>
  </si>
  <si>
    <t>Комплекс процессных мероприятий «Поддержка организаций в сфере культуры, творческих инициатив населения, творческих союзов и других социально ориентированных некоммерческих организаций в Курской области»</t>
  </si>
  <si>
    <t>Комплекс процессных мероприятий «Обеспечение деятельности Министерства культуры Курской области, подведомственных учреждений и мероприятий в области искусства»</t>
  </si>
  <si>
    <t>Комплекс процессных мероприятий «Сохранение и развитие кинообслуживания населения в Курской области»</t>
  </si>
  <si>
    <t>Комплекс процессных мероприятий «Реализация образовательных программ дополнительного образования и мероприятий по их развитию в области культуры и искусства»</t>
  </si>
  <si>
    <t>Комплекс процессных мероприятий «Реализация образовательных программ среднего профессионального образования и профессионального обучения в области культуры и искусства»</t>
  </si>
  <si>
    <t>Комплекс процессных мероприятий «Обеспечение деятельности Министерства приоритетных проектов развития территорий и туризма Курской области, подведомственных учреждений, реализация комплекса мер, направленного на развитие внутреннего и въездного туризма в Курской области»</t>
  </si>
  <si>
    <t>Комплекс процессных мероприятий «Развитие доступной туристской среды»</t>
  </si>
  <si>
    <t xml:space="preserve">Государственная программа «Развитие физической культуры и спорта в Курской области» </t>
  </si>
  <si>
    <t>Министерство физической культуры и спорта Курской области</t>
  </si>
  <si>
    <t>Региональный проект "Спорт - норма жизни"</t>
  </si>
  <si>
    <t>Региональный проект "Бизнес-спринт (Я выбираю спорт)"</t>
  </si>
  <si>
    <t>Комплекс процессных мероприятий «Реализация мероприятий в сфере развития физической культуры и спорта и обеспечение деятельности Министерства физической культуры и спорта Курской области»</t>
  </si>
  <si>
    <t xml:space="preserve">Государственная программа «Развитие молодежной политики, системы оздоровления и отдыха детей, межнациональных отношений и институтов гражданского общества в Курской области» </t>
  </si>
  <si>
    <t>Региональный проект "Социальная активность"</t>
  </si>
  <si>
    <t>Региональный проект "Развитие системы поддержки молодежи («Молодежь России»)"</t>
  </si>
  <si>
    <t>Комплекс процессных мероприятий «Молодежь Курской области»</t>
  </si>
  <si>
    <t>Министерство внутренней и молодежной политики Курской области</t>
  </si>
  <si>
    <t>Комплекс процессных мероприятий «Организация оздоровления и отдыха детей Курской области»</t>
  </si>
  <si>
    <t>Комплекс процессных мероприятий «Развитие межнациональных отношений и институтов гражданского общества в Курской области»</t>
  </si>
  <si>
    <t>Комплекс процессных мероприятий «Обеспечение деятельности Министерства внутренней и молодежной политики Курской области»</t>
  </si>
  <si>
    <t xml:space="preserve">Государственная программа «Развитие архивного дела в Курской области» </t>
  </si>
  <si>
    <t>Архивное управление Курской области</t>
  </si>
  <si>
    <t>Комплекс процессных мероприятий «Организация хранения, комплектования, учёта и использования документов Архивного фонда Курской области и других архивных документов»</t>
  </si>
  <si>
    <t>Комплекс процессных мероприятий «Обеспечение условий для реализации государственной программы Курской области «Развитие архивного дела в Курской области»</t>
  </si>
  <si>
    <t>Государственная программа «Развитие экономики и внешних связей Курской области»</t>
  </si>
  <si>
    <t>Министерство экономического развития Курской области</t>
  </si>
  <si>
    <t>Региональный проект  "Системные меры по повышению производительности труда (Курская область)»</t>
  </si>
  <si>
    <t>Региональный проект "Адресная поддержка повышения производительности труда на предприятиях»</t>
  </si>
  <si>
    <t>Региональный проект "Создание благоприятных условий для осуществления деятельности самозанятыми гражданами"</t>
  </si>
  <si>
    <t>Региональный проект «Создание условий для легкого старта и комфортного ведения бизнеса»</t>
  </si>
  <si>
    <t>Региональный проект «Акселерация субъектов малого и среднего предпринимательства»</t>
  </si>
  <si>
    <t>Комплекс процессных мероприятий «Системные меры развития международной кооперации и экспорта"</t>
  </si>
  <si>
    <t>Региональный проект «Эффективный регион»</t>
  </si>
  <si>
    <t>Комплекс процессных мероприятий «Создание благоприятных условий для привлечения инвестиций в экономику Курской области»</t>
  </si>
  <si>
    <t>Комплекс процессных мероприятий «Формирование среды, обеспечивающей благоприятные условия для развития малого и среднего предпринимательства»</t>
  </si>
  <si>
    <t>Комплекс процессных мероприятий «Обеспечение деятельности Министерства промышленности, торговли и предпринимательства Курской области и подведомственного учреждения»</t>
  </si>
  <si>
    <t>Комплекс процессных мероприятий «Развитие международных и межрегиональных связей с регионами Российской Федерации»</t>
  </si>
  <si>
    <t>Комплекс процессных мероприятий «Поддержка соотечественников, проживающих за рубежом, в области культуры, русского языка, образования, информации и молодежной политики, физической культуры и спорта с использованием ресурсов российских центров науки и культуры за рубежом (Россотрудничество)»</t>
  </si>
  <si>
    <t>Комплекс процессных мероприятий «Обеспечение деятельности Министерства экономического развития Курской области и реализация мероприятий в сфере экономического развития Курской области»</t>
  </si>
  <si>
    <t>Государственная программа «Развитие промышленности в Курской области и повышение ее конкурентоспособности»</t>
  </si>
  <si>
    <t>Министерство промышленности, торговли и предпринимательства Курской области</t>
  </si>
  <si>
    <t>Комплекс процессных мероприятий «Содействие развитию кадрового потенциала организаций и предприятий промышленности Курской области, в том числе по основным рабочим специальностям»</t>
  </si>
  <si>
    <t>Комплекс процессных мероприятий «Стимулирование развития процессов модернизации и технического перевооружения и увеличения объемов производства в промышленном комплексе Курской области»</t>
  </si>
  <si>
    <t>Государственная программа «Развитие информационного общества в Курской области»</t>
  </si>
  <si>
    <t>Министерство цифрового развития и связи Курской области</t>
  </si>
  <si>
    <t>Региональный проект "Информационная инфраструктура (Курская область)»</t>
  </si>
  <si>
    <t>Региональный проект  "Информационная безопасность (Курская область)»</t>
  </si>
  <si>
    <t>Региональный проект "Цифровые технологии (Курская область)"</t>
  </si>
  <si>
    <t>Региональный проект «Цифровое государственное управление (Курская область)»</t>
  </si>
  <si>
    <t>Комплекс процессных мероприятий «Электронное правительство Курской области»</t>
  </si>
  <si>
    <t>Комплекс процессных мероприятий «Развитие системы защиты информации Курской области»</t>
  </si>
  <si>
    <t>Комплекс процессных мероприятий «Обеспечение деятельности Министерства цифрового развития и связи Курской области и подведомственных учреждений»</t>
  </si>
  <si>
    <t>Комплекс процессных мероприятий «Повышение доступности государственных и муниципальных услуг в Курской области»</t>
  </si>
  <si>
    <t>Государственная программа «Развитие транспортной системы, обеспечение перевозки пассажиров в Курской области и безопасности дорожного движения»</t>
  </si>
  <si>
    <t>Министерство транспорта и автомобильных дорог Курской области</t>
  </si>
  <si>
    <t>Региональный проект "Региональная и местная дорожная сеть (Курская область)»</t>
  </si>
  <si>
    <t>Региональный проект  "Общесистемные меры развития дорожного хозяйства (Курская область)»</t>
  </si>
  <si>
    <t>Региональный проект "Развитие сети автомобильных дорог регионального или межмуниципального значения"</t>
  </si>
  <si>
    <t>Региональный проект «Содействие развитию автомобильных дорог местного значения»</t>
  </si>
  <si>
    <t>Региональный проект «Развитие общественного транспорта (Курская область)»</t>
  </si>
  <si>
    <t>Комплекс процессных мероприятий «Содействие повышению доступности перевозок населению Курской области"</t>
  </si>
  <si>
    <t>Региональный проект «Безопасность дорожного движения (Курская область)»</t>
  </si>
  <si>
    <t>Комплекс процессных мероприятий «Обеспечение деятельности Министерства транспорта и автомобильных дорог Курской области и подведомственных государственных учреждений»</t>
  </si>
  <si>
    <t>Комплекс процессных мероприятий «Повышение безопасности дорожного движения в Курской области»</t>
  </si>
  <si>
    <t>Государственная программа «Развитие сельского хозяйства и регулирование рынков сельскохозяйственной продукции, сырья и продовольствия в Курской области»</t>
  </si>
  <si>
    <t>Региональный проект "Акселерация субъектов малого и среднего предпринимательства»</t>
  </si>
  <si>
    <t>Региональный проект  "Развитие экспорта продукции АПК Курской области»</t>
  </si>
  <si>
    <t>Региональный проект "Стимулирование инвестиционной деятельности в агропромышленном комплексе"</t>
  </si>
  <si>
    <t>Региональный проект «"Развитие отраслей и техническая модернизация агропромышленного комплекса»</t>
  </si>
  <si>
    <t>Региональный проект «Развитие отраслей овощеводства и картофелеводства»</t>
  </si>
  <si>
    <t>Региональный проект "Вовлечение в оборот и комплексная мелиорация земель сельскохозяйственного назначения"</t>
  </si>
  <si>
    <t>Региональный проект "Развитие сельского туризма»</t>
  </si>
  <si>
    <t>Комплекс процессных мероприятий «Обеспечение деятельности Министерства сельского хозяйства Курской области»</t>
  </si>
  <si>
    <t>Комплекс процессных мероприятий «Обеспечение деятельности комитета ветеринарии Курской области, государственных учреждений и мероприятий в сфере ветеринарии, а также деятельности по обращению с животными без владельцев»</t>
  </si>
  <si>
    <t>Государственная программа «Развитие лесного хозяйства в Курской области»</t>
  </si>
  <si>
    <t>Министерство природных ресурсов Курской области</t>
  </si>
  <si>
    <t>Государственная программа «Воспроизводство и использование природных ресурсов, охрана окружающей среды в Курской области»</t>
  </si>
  <si>
    <t>Региональный проект "Чистая страна (Курская область)"»</t>
  </si>
  <si>
    <t>Региональный проект "Защита от наводнений и иных негативных воздействий вод и обеспечение безопасности гидротехнических сооружений""</t>
  </si>
  <si>
    <t>Комплекс процессных мероприятий «Регулирование качества окружающей среды»</t>
  </si>
  <si>
    <t>Комплекс процессных мероприятий «Осуществление водохозяйственных мероприятий»</t>
  </si>
  <si>
    <t>Комплекс процессных мероприятий «Обеспечение исполнения полномочий в области животного мира и среды их обитания»</t>
  </si>
  <si>
    <t>Комплекс процессных мероприятий «Обеспечение реализации государственных функций в области экологии и природных ресурсов»</t>
  </si>
  <si>
    <t>Региональный проект "Сохранение лесов в Курской области»</t>
  </si>
  <si>
    <t>Комплекс процессных мероприятий "Обеспечение охраны, защиты, использования и воспроизводства лесов"</t>
  </si>
  <si>
    <t>Комплекс процессных мероприятий "Обеспечение реализации государственных функций в области лесных отношений»</t>
  </si>
  <si>
    <t>Государственная программа «Повышение энергоэффективности и развитие энергетики в Курской области»</t>
  </si>
  <si>
    <t>Министерство жилищно-коммунального хозяйства и ТЭК Курской области</t>
  </si>
  <si>
    <t>Региональный проект "Чистая энергетика»</t>
  </si>
  <si>
    <t>Комплекс процессных мероприятий "Энергосбережение и повышение энергетической эффективности в Курской области"</t>
  </si>
  <si>
    <t>Государственная программа «Реализация государственной политики в сфере печати и массовой информации в Курской области»</t>
  </si>
  <si>
    <t>Министерство информации и общественных коммуникаций Курской области</t>
  </si>
  <si>
    <t>Комплекс процессных мероприятий "Обеспечение эффективной информационной политики и развитие государственных средств массовой информации"</t>
  </si>
  <si>
    <t>Комплекс процессных мероприятий "Обеспечение деятельности Министерства информации и общественных коммуникаций Курской области и мероприятий в сфере печати и массовой информации»</t>
  </si>
  <si>
    <t>Государственная программа «Управление имуществом Курской области»</t>
  </si>
  <si>
    <t>Министерство имущества Курской области</t>
  </si>
  <si>
    <t>Региональный проект "Проведение комплексных кадастровых работ на территории Курской области»</t>
  </si>
  <si>
    <t>Комплекс процессных мероприятий "Осуществление мероприятий в области имущественных и земельных отношений, и в сфере закупок"</t>
  </si>
  <si>
    <t>Комплекс процессных мероприятий "Обеспечение деятельности Министерства имущества Курской области и подведомственных казенных учреждений"</t>
  </si>
  <si>
    <t>Государственная программа «Профилактика правонарушений в Курской области»</t>
  </si>
  <si>
    <t>Комплекс процессных мероприятий "Комплексные меры по профилактике правонарушений и обеспечению общественного порядка на территории Курской области»"</t>
  </si>
  <si>
    <t>Комплекс процессных мероприятий "Комплексные меры по профилактике незаконного потребления наркотических средств и психотропных веществ, наркомании на территории Курской области»</t>
  </si>
  <si>
    <t>Комплекс процессных мероприятий "Комплексные меры по предупреждению безнадзорности, беспризорности, правонарушений и антиобщественных действий несовершеннолетних»</t>
  </si>
  <si>
    <t>Комплекс процессных мероприятий "Противодействие терроризму и экстремизму»</t>
  </si>
  <si>
    <t>Региональный проект "Формирование комфортной городской среды»</t>
  </si>
  <si>
    <t>Комплекс процессных мероприятий "Увековечение памяти погибших на территории Курской области при защите Отечества"</t>
  </si>
  <si>
    <t>Комплекс процессных мероприятий "Содействие муниципальным образованиям в формировании комфортной городской среды"</t>
  </si>
  <si>
    <t>Итого по всем государственным программам,  в  т. ч.</t>
  </si>
  <si>
    <t>Федеральный бюджет</t>
  </si>
  <si>
    <t>Областной бюджет</t>
  </si>
  <si>
    <t>Местные бюджеты</t>
  </si>
  <si>
    <t>Внебюджетные источники</t>
  </si>
  <si>
    <t>Территориальный фонд ОМС</t>
  </si>
  <si>
    <t>Министерство архитектуры и градостроительства Курской области</t>
  </si>
  <si>
    <t xml:space="preserve"> -</t>
  </si>
  <si>
    <t xml:space="preserve"> </t>
  </si>
  <si>
    <t>Региональный проект "Обеспечение устойчивого сокращения непригодного для проживания жилищного фонда в Курской области»</t>
  </si>
  <si>
    <t>Региональный проект "Жилье (Курская область)»</t>
  </si>
  <si>
    <t>Региональный проект "Чистая вода (Курская область)»</t>
  </si>
  <si>
    <t>Комплекс процессных мероприятий «Организация деятельности в области обращения с отходами, в том числе с твердыми коммунальными отходами»</t>
  </si>
  <si>
    <t xml:space="preserve"> Предусмотрено на реализацию госпрограммы (областной и федеральный бюджеты - по сводной бюджетной росписи на 30.12.2024)</t>
  </si>
  <si>
    <t xml:space="preserve"> - </t>
  </si>
  <si>
    <t xml:space="preserve">  -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</si>
  <si>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</si>
  <si>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</si>
  <si>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</si>
  <si>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</si>
  <si>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</si>
  <si>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</si>
  <si>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</si>
  <si>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</si>
  <si>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</si>
  <si>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</si>
  <si>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</si>
  <si>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</si>
  <si>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</si>
  <si>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</si>
  <si>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</si>
  <si>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</si>
  <si>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</si>
  <si>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</si>
  <si>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</si>
  <si>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</si>
  <si>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</si>
  <si>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</si>
  <si>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</si>
  <si>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</si>
  <si>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Комплекс процессных мероприятий «Проекты Стратегии цифровой трансформации ключевых отраслей экономики, 
социальной сферы и государственного управления Курской области»
</t>
  </si>
  <si>
    <t>Комплекс процессных мероприятий «Повышение уровня и качества жизни граждан старшего поколения»</t>
  </si>
  <si>
    <t>Комплекс процессных мероприятий "Совершенствование системы территориального планирования здравоохранения области»</t>
  </si>
  <si>
    <t>Комплекс процессных мероприятий  «Совершенствование системы лекарственного обеспечения, в том числе в амбулаторных условиях»</t>
  </si>
  <si>
    <t>Комплекс процессных мероприятий «Совершенствование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эвакуации, развитие службы крови»</t>
  </si>
  <si>
    <t>Региональный проект "Формирование системы мотивации граждан к здоровому образу жизни, включая здоровое питание и отказ от вредных привычек"</t>
  </si>
  <si>
    <t xml:space="preserve">Комплекс процессных мероприятий  «Совершенствование системы комплексной реабилитации и абилитации инвалидов»                  
</t>
  </si>
  <si>
    <t>Комитет ЗАГС Курской области</t>
  </si>
  <si>
    <t>Предусмотрено государственной программой в соответствии с Законом Курской области от 04.12.2024 № 110-ЗКО</t>
  </si>
  <si>
    <t>Фактические расходы (областной и федеральный бюджеты - кассовый расход)</t>
  </si>
  <si>
    <t>Государственная программа «Формирование современной городской среды в Курской области»</t>
  </si>
  <si>
    <t>Региональный проект «Профессиональная траектория»</t>
  </si>
  <si>
    <t>Региональный проект «Новые цифровые возможности образования Курской области»</t>
  </si>
  <si>
    <t>Региональный проект ««Я-курянин»»</t>
  </si>
  <si>
    <t>Региональный проект «Школа полного дня»</t>
  </si>
  <si>
    <t>Региональный проект «Шаги к успеху»</t>
  </si>
  <si>
    <t>Региональный проект «Методическая поддержка каждого педагога»</t>
  </si>
  <si>
    <t>Региональный проект «Здоровье-сберегающая школа»</t>
  </si>
  <si>
    <t>Региональный проект «Инфраструктурный стандарт курской школы»</t>
  </si>
  <si>
    <t>3.</t>
  </si>
  <si>
    <t xml:space="preserve">Государственная программа «Защита населения и территорий от чрезвычайных ситуаций, обеспечение пожарной безопасности и безопасности людей на водных объектах» </t>
  </si>
  <si>
    <t>Министерство по тарифам и ценам Курской области</t>
  </si>
  <si>
    <t>Министерство по государственной охране объектов культурного наследия Курской области</t>
  </si>
  <si>
    <t>Министерство приоритетных проектов развития территорий и туризма Курской области</t>
  </si>
  <si>
    <t>Комитет ветеринарии Курской области</t>
  </si>
  <si>
    <t>Преду-смотрено</t>
  </si>
  <si>
    <t>Выполне-но в полном объеме</t>
  </si>
  <si>
    <t>доля выпол-ненных в полном объеме, %</t>
  </si>
  <si>
    <t>Приложение 2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</si>
</sst>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#,##0.000"/>
    <numFmt numFmtId="165" formatCode="0.0"/>
    <numFmt numFmtId="166" formatCode="_-* #,##0.00_р_._-;\-* #,##0.00_р_._-;_-* &quot;-&quot;??_р_._-;_-@_-"/>
  </numFmts>
  <fonts count="22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8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8" fillId="0" borderId="0"/>
    <xf numFmtId="0" fontId="9" fillId="0" borderId="0">
      <alignment horizontal="right" vertical="top" wrapText="1"/>
    </xf>
    <xf numFmtId="49" fontId="10" fillId="0" borderId="5">
      <alignment horizontal="center" vertical="center" wrapText="1"/>
    </xf>
    <xf numFmtId="49" fontId="10" fillId="2" borderId="6">
      <alignment horizontal="center" vertical="top" shrinkToFit="1"/>
    </xf>
    <xf numFmtId="0" fontId="10" fillId="2" borderId="7">
      <alignment horizontal="left" vertical="top" wrapText="1"/>
    </xf>
    <xf numFmtId="4" fontId="10" fillId="2" borderId="7">
      <alignment horizontal="right" vertical="top" shrinkToFit="1"/>
    </xf>
    <xf numFmtId="4" fontId="10" fillId="2" borderId="8">
      <alignment horizontal="right" vertical="top" shrinkToFit="1"/>
    </xf>
    <xf numFmtId="49" fontId="11" fillId="0" borderId="6">
      <alignment horizontal="center" vertical="top" shrinkToFit="1"/>
    </xf>
    <xf numFmtId="0" fontId="9" fillId="0" borderId="7">
      <alignment horizontal="left" vertical="top" wrapText="1"/>
    </xf>
    <xf numFmtId="4" fontId="9" fillId="0" borderId="7">
      <alignment horizontal="right" vertical="top" shrinkToFit="1"/>
    </xf>
    <xf numFmtId="4" fontId="9" fillId="0" borderId="8">
      <alignment horizontal="right" vertical="top" shrinkToFit="1"/>
    </xf>
    <xf numFmtId="4" fontId="12" fillId="3" borderId="9">
      <alignment horizontal="right" shrinkToFit="1"/>
    </xf>
    <xf numFmtId="4" fontId="12" fillId="3" borderId="10">
      <alignment horizontal="right" shrinkToFit="1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166" fontId="7" fillId="0" borderId="0" applyFont="0" applyFill="0" applyBorder="0" applyAlignment="0" applyProtection="0"/>
    <xf numFmtId="4" fontId="10" fillId="2" borderId="7">
      <alignment horizontal="right" vertical="top" shrinkToFit="1"/>
    </xf>
    <xf numFmtId="4" fontId="9" fillId="0" borderId="7">
      <alignment horizontal="right" vertical="top" shrinkToFit="1"/>
    </xf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6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165" fontId="2" fillId="0" borderId="1" xfId="19" applyNumberFormat="1" applyFont="1" applyFill="1" applyBorder="1" applyAlignment="1">
      <alignment horizontal="center" vertical="center"/>
    </xf>
    <xf numFmtId="1" fontId="2" fillId="0" borderId="1" xfId="19" applyNumberFormat="1" applyFont="1" applyFill="1" applyBorder="1" applyAlignment="1">
      <alignment horizontal="center" vertical="center"/>
    </xf>
    <xf numFmtId="165" fontId="2" fillId="0" borderId="1" xfId="19" applyNumberFormat="1" applyFont="1" applyFill="1" applyBorder="1" applyAlignment="1">
      <alignment horizontal="center" vertical="top"/>
    </xf>
    <xf numFmtId="0" fontId="2" fillId="0" borderId="1" xfId="19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1" fillId="0" borderId="1" xfId="19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8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9" fillId="0" borderId="0" xfId="0" applyFont="1"/>
    <xf numFmtId="0" fontId="19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165" fontId="1" fillId="0" borderId="1" xfId="19" applyNumberFormat="1" applyFont="1" applyFill="1" applyBorder="1" applyAlignment="1">
      <alignment horizontal="center" vertical="top"/>
    </xf>
    <xf numFmtId="164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top"/>
    </xf>
    <xf numFmtId="164" fontId="0" fillId="0" borderId="0" xfId="0" applyNumberFormat="1"/>
    <xf numFmtId="164" fontId="20" fillId="0" borderId="0" xfId="0" applyNumberFormat="1" applyFont="1"/>
    <xf numFmtId="3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5" fontId="1" fillId="0" borderId="1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23" applyNumberFormat="1" applyFont="1" applyBorder="1" applyAlignment="1">
      <alignment horizontal="center" vertical="center"/>
    </xf>
    <xf numFmtId="0" fontId="0" fillId="0" borderId="2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21" fillId="0" borderId="1" xfId="0" applyFont="1" applyBorder="1" applyAlignment="1">
      <alignment horizontal="center" vertical="top"/>
    </xf>
  </cellXfs>
  <cellStyles count="24">
    <cellStyle name="br" xfId="16"/>
    <cellStyle name="col" xfId="15"/>
    <cellStyle name="ex58" xfId="12"/>
    <cellStyle name="ex59" xfId="13"/>
    <cellStyle name="ex60" xfId="4"/>
    <cellStyle name="ex61" xfId="5"/>
    <cellStyle name="ex62" xfId="6"/>
    <cellStyle name="ex63" xfId="7"/>
    <cellStyle name="ex63 2" xfId="20"/>
    <cellStyle name="ex64" xfId="8"/>
    <cellStyle name="ex65" xfId="9"/>
    <cellStyle name="ex66" xfId="10"/>
    <cellStyle name="ex67" xfId="11"/>
    <cellStyle name="ex68" xfId="21"/>
    <cellStyle name="st57" xfId="2"/>
    <cellStyle name="style0" xfId="17"/>
    <cellStyle name="td" xfId="18"/>
    <cellStyle name="tr" xfId="14"/>
    <cellStyle name="xl_bot_header" xfId="3"/>
    <cellStyle name="Денежный 2" xfId="22"/>
    <cellStyle name="Обычный" xfId="0" builtinId="0"/>
    <cellStyle name="Обычный 2" xfId="1"/>
    <cellStyle name="Процентный" xfId="23" builtinId="5"/>
    <cellStyle name="Финансовый 2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83"/>
  <sheetViews>
    <sheetView tabSelected="1" zoomScale="115" zoomScaleNormal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2" sqref="A2:Q2"/>
    </sheetView>
  </sheetViews>
  <sheetFormatPr defaultRowHeight="15"/>
  <cols>
    <col min="1" max="1" width="4.85546875" customWidth="1"/>
    <col min="2" max="2" width="23.28515625" style="73" customWidth="1"/>
    <col min="3" max="3" width="14.85546875" style="73" customWidth="1"/>
    <col min="4" max="4" width="15.7109375" customWidth="1"/>
    <col min="5" max="5" width="12.42578125" customWidth="1"/>
    <col min="6" max="6" width="12.28515625" customWidth="1"/>
    <col min="7" max="7" width="10.5703125" hidden="1" customWidth="1"/>
    <col min="8" max="8" width="12.7109375" customWidth="1"/>
    <col min="9" max="9" width="8.85546875" customWidth="1"/>
    <col min="10" max="10" width="7.85546875" customWidth="1"/>
    <col min="11" max="11" width="8.7109375" customWidth="1"/>
    <col min="12" max="12" width="8" customWidth="1"/>
    <col min="13" max="13" width="6.85546875" customWidth="1"/>
    <col min="14" max="14" width="8.140625" customWidth="1"/>
    <col min="15" max="15" width="6.85546875" customWidth="1"/>
    <col min="16" max="16" width="7.7109375" customWidth="1"/>
    <col min="17" max="17" width="11.42578125" hidden="1" customWidth="1"/>
    <col min="18" max="18" width="0" hidden="1" customWidth="1"/>
    <col min="19" max="19" width="14" customWidth="1"/>
    <col min="20" max="20" width="14" bestFit="1" customWidth="1"/>
  </cols>
  <sheetData>
    <row r="1" spans="1:20" ht="15" customHeight="1">
      <c r="A1" s="78" t="s">
        <v>296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20" ht="22.5" customHeight="1">
      <c r="A2" s="74" t="s">
        <v>12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20" ht="52.5" customHeight="1">
      <c r="A3" s="82" t="s">
        <v>0</v>
      </c>
      <c r="B3" s="80" t="s">
        <v>13</v>
      </c>
      <c r="C3" s="80" t="s">
        <v>14</v>
      </c>
      <c r="D3" s="80" t="s">
        <v>3</v>
      </c>
      <c r="E3" s="81" t="s">
        <v>8</v>
      </c>
      <c r="F3" s="81"/>
      <c r="G3" s="81"/>
      <c r="H3" s="81"/>
      <c r="I3" s="81"/>
      <c r="J3" s="81" t="s">
        <v>15</v>
      </c>
      <c r="K3" s="81"/>
      <c r="L3" s="81"/>
      <c r="M3" s="81" t="s">
        <v>16</v>
      </c>
      <c r="N3" s="81"/>
      <c r="O3" s="81" t="s">
        <v>17</v>
      </c>
      <c r="P3" s="81"/>
      <c r="Q3" s="80" t="s">
        <v>10</v>
      </c>
      <c r="R3" s="85"/>
    </row>
    <row r="4" spans="1:20" ht="120" customHeight="1">
      <c r="A4" s="82"/>
      <c r="B4" s="80"/>
      <c r="C4" s="80"/>
      <c r="D4" s="80"/>
      <c r="E4" s="9" t="s">
        <v>276</v>
      </c>
      <c r="F4" s="9" t="s">
        <v>241</v>
      </c>
      <c r="G4" s="9" t="s">
        <v>1</v>
      </c>
      <c r="H4" s="9" t="s">
        <v>277</v>
      </c>
      <c r="I4" s="9" t="s">
        <v>2</v>
      </c>
      <c r="J4" s="9" t="s">
        <v>293</v>
      </c>
      <c r="K4" s="9" t="s">
        <v>294</v>
      </c>
      <c r="L4" s="9" t="s">
        <v>295</v>
      </c>
      <c r="M4" s="1" t="s">
        <v>293</v>
      </c>
      <c r="N4" s="1" t="s">
        <v>11</v>
      </c>
      <c r="O4" s="1" t="s">
        <v>293</v>
      </c>
      <c r="P4" s="1" t="s">
        <v>11</v>
      </c>
      <c r="Q4" s="80"/>
      <c r="R4" s="86"/>
    </row>
    <row r="5" spans="1:20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  <c r="N5" s="68">
        <v>14</v>
      </c>
      <c r="O5" s="68">
        <v>15</v>
      </c>
      <c r="P5" s="68">
        <v>16</v>
      </c>
      <c r="Q5" s="11">
        <v>17</v>
      </c>
      <c r="R5" s="66"/>
    </row>
    <row r="6" spans="1:20" ht="14.25" customHeight="1">
      <c r="A6" s="84" t="s">
        <v>244</v>
      </c>
      <c r="B6" s="79" t="s">
        <v>19</v>
      </c>
      <c r="C6" s="79" t="s">
        <v>51</v>
      </c>
      <c r="D6" s="10" t="s">
        <v>4</v>
      </c>
      <c r="E6" s="3">
        <f>E12+E18+E30+E24+E36+E42+E48+E54+E96+E60+E72+E66+E84+E78+E90+E102+E108+E114+E120+E126</f>
        <v>37875353.969999999</v>
      </c>
      <c r="F6" s="3">
        <f>F12+F18+F30+F24+F36+F42+F48+F54+F96+F60+F72+F66+F84+F78+F90+F102+F108+F114+F120+F126</f>
        <v>39443840.084999993</v>
      </c>
      <c r="G6" s="3">
        <f t="shared" ref="G6:G10" si="0">F6-E6</f>
        <v>1568486.1149999946</v>
      </c>
      <c r="H6" s="3">
        <f>H12+H18+H30+H24+H36+H42+H48+H54+H96+H60+H72+H66+H84+H78+H90+H102+H108+H114+H120+H126</f>
        <v>38602163.751999997</v>
      </c>
      <c r="I6" s="30">
        <f t="shared" ref="I6:I10" si="1">ROUND(H6/F6 *100,3)</f>
        <v>97.866</v>
      </c>
      <c r="J6" s="22">
        <f>J7+J12+J18+J102+J24+J30+J108+J36+J42+J48+J54+J60+J66+J72+J78+J84+J90+J96+J114+J120+J126</f>
        <v>102</v>
      </c>
      <c r="K6" s="22">
        <f>K7+K12+K18+K102+K24+K30+K108+K36+K42+K48+K54+K60+K66+K72+K78+K84+K90+K96+K114+K120+K126</f>
        <v>94</v>
      </c>
      <c r="L6" s="30">
        <f>ROUND(K6/J6 *100,3)</f>
        <v>92.156999999999996</v>
      </c>
      <c r="M6" s="22">
        <f>M12+M18+M102+M24+M30+M108+M36+M42+M48+M54+M60+M66+M72+M78+M84+M90+M96+M114+M120+M126</f>
        <v>100</v>
      </c>
      <c r="N6" s="22">
        <f>N12+N18+N102+N24+N30+N108+N36+N42+N48+N54+N60+N66+N72+N78+N84+N90+N96+N114+N120+N126</f>
        <v>99</v>
      </c>
      <c r="O6" s="22">
        <f>O12+O18+O102+O24+O30+O108+O36+O42+O48+O54+O60+O66+O72+O78+O84+O90+O96+O114+O120+O126</f>
        <v>323</v>
      </c>
      <c r="P6" s="22">
        <f>P12+P18+P102+P24+P30+P108+P36+P42+P48+P54+P60+P66+P72+P78+P84+P90+P96+P114+P120+P126</f>
        <v>323</v>
      </c>
      <c r="Q6" s="83"/>
      <c r="R6" s="18"/>
      <c r="S6" s="49"/>
      <c r="T6" s="49"/>
    </row>
    <row r="7" spans="1:20" ht="26.25" customHeight="1">
      <c r="A7" s="84"/>
      <c r="B7" s="79"/>
      <c r="C7" s="79"/>
      <c r="D7" s="10" t="s">
        <v>6</v>
      </c>
      <c r="E7" s="3">
        <f>E13+E19+E31+E25+E37+E43+E49+E55+E97+E61+E73+E91+E67+E85+E79+E91+E103+E109+E115+E121+E127</f>
        <v>4376072.4400000004</v>
      </c>
      <c r="F7" s="3">
        <f>F13+F19+F31+F25+F37+F43+F49+F55+F97+F61+F73+F91+F67+F85+F79+F91+F103+F109+F115+F121+F127</f>
        <v>5683407.9300000006</v>
      </c>
      <c r="G7" s="3">
        <f t="shared" si="0"/>
        <v>1307335.4900000002</v>
      </c>
      <c r="H7" s="3">
        <f>H13+H19+H31+H25+H37+H43+H49+H55+H97+H61+H73+H91+H67+H85+H79+H91+H103+H109+H115+H121+H127</f>
        <v>5181672.3750000009</v>
      </c>
      <c r="I7" s="30">
        <f t="shared" si="1"/>
        <v>91.171999999999997</v>
      </c>
      <c r="J7" s="23">
        <v>3</v>
      </c>
      <c r="K7" s="5">
        <v>1</v>
      </c>
      <c r="L7" s="24">
        <f>ROUND(K7/J7 *100,3)</f>
        <v>33.332999999999998</v>
      </c>
      <c r="M7" s="4"/>
      <c r="N7" s="4"/>
      <c r="O7" s="4"/>
      <c r="P7" s="4"/>
      <c r="Q7" s="83"/>
      <c r="R7" s="18"/>
    </row>
    <row r="8" spans="1:20" ht="14.25" customHeight="1">
      <c r="A8" s="84"/>
      <c r="B8" s="79"/>
      <c r="C8" s="79"/>
      <c r="D8" s="55" t="s">
        <v>5</v>
      </c>
      <c r="E8" s="3">
        <f>E14+E20+E32+E26+E38+E44+E50+E56+E98+E62+E74+E92+E68+E86+E80+E104+E110+E116+E122+E128</f>
        <v>12894935.329999998</v>
      </c>
      <c r="F8" s="3">
        <f>F14+F20+F32+F26+F38+F44+F50+F56+F98+F62+F74+F92+F68+F86+F80+F104+F110+F116+F122+F128</f>
        <v>12835663.504999999</v>
      </c>
      <c r="G8" s="3">
        <f t="shared" si="0"/>
        <v>-59271.824999999255</v>
      </c>
      <c r="H8" s="3">
        <f>H14+H20+H32+H26+H38+H44+H50+H56+H98+H62+H74+H92+H68+H86+H80+H104+H110+H116+H122+H128</f>
        <v>12646428.877</v>
      </c>
      <c r="I8" s="30">
        <f t="shared" si="1"/>
        <v>98.525999999999996</v>
      </c>
      <c r="J8" s="42"/>
      <c r="K8" s="4"/>
      <c r="L8" s="4"/>
      <c r="M8" s="4"/>
      <c r="N8" s="4"/>
      <c r="O8" s="4"/>
      <c r="P8" s="4"/>
      <c r="Q8" s="83"/>
      <c r="R8" s="18"/>
    </row>
    <row r="9" spans="1:20" ht="16.5" customHeight="1">
      <c r="A9" s="84"/>
      <c r="B9" s="79"/>
      <c r="C9" s="79"/>
      <c r="D9" s="10" t="s">
        <v>9</v>
      </c>
      <c r="E9" s="3">
        <f>E15+E21+E33+E27+E39+E45+E51+E57+E99+E63+E75+E93+E69+E87+E81+E93+E105+E111+E117+E123+E129</f>
        <v>0</v>
      </c>
      <c r="F9" s="3">
        <f>F15+F21+F33+F27+F39+F45+F51+F57+F99+F63+F75+F93+F69+F87+F81+F93+F105+F111+F117+F123+F129</f>
        <v>0</v>
      </c>
      <c r="G9" s="3">
        <f t="shared" si="0"/>
        <v>0</v>
      </c>
      <c r="H9" s="3">
        <f>H15+H21+H33+H27+H39+H45+H51+H57+H99+H63+H75+H93+H69+H87+H81+H93+H105+H111+H117+H123+H129</f>
        <v>0</v>
      </c>
      <c r="I9" s="30" t="s">
        <v>235</v>
      </c>
      <c r="J9" s="42"/>
      <c r="K9" s="4"/>
      <c r="L9" s="4"/>
      <c r="M9" s="4"/>
      <c r="N9" s="4"/>
      <c r="O9" s="4"/>
      <c r="P9" s="4"/>
      <c r="Q9" s="83"/>
      <c r="R9" s="18"/>
    </row>
    <row r="10" spans="1:20" ht="25.5" customHeight="1">
      <c r="A10" s="84"/>
      <c r="B10" s="79"/>
      <c r="C10" s="79"/>
      <c r="D10" s="55" t="s">
        <v>18</v>
      </c>
      <c r="E10" s="3">
        <f>E16+E22+E34+E28+E40+E46+E52+E58+E100+E64+E76+E94+E70+E88+E82+E94+E106+E112+E118+E124+E130</f>
        <v>20604346.199999999</v>
      </c>
      <c r="F10" s="3">
        <f>F16+F22+F34+F28+F40+F46+F52+F58+F100+F64+F76+F94+F70+F88+F82+F94+F106+F112+F118+F124+F130</f>
        <v>20924768.649999999</v>
      </c>
      <c r="G10" s="3">
        <f t="shared" si="0"/>
        <v>320422.44999999925</v>
      </c>
      <c r="H10" s="3">
        <f>H16+H22+H34+H28+H40+H46+H52+H58+H100+H64+H76+H94+H70+H88+H82+H94+H106+H112+H118+H124+H130</f>
        <v>20774062.5</v>
      </c>
      <c r="I10" s="30">
        <f t="shared" si="1"/>
        <v>99.28</v>
      </c>
      <c r="J10" s="4"/>
      <c r="K10" s="4"/>
      <c r="L10" s="4"/>
      <c r="M10" s="4"/>
      <c r="N10" s="4"/>
      <c r="O10" s="4"/>
      <c r="P10" s="4"/>
      <c r="Q10" s="83"/>
      <c r="R10" s="18"/>
    </row>
    <row r="11" spans="1:20" ht="25.5" customHeight="1">
      <c r="A11" s="84"/>
      <c r="B11" s="79"/>
      <c r="C11" s="79"/>
      <c r="D11" s="10" t="s">
        <v>7</v>
      </c>
      <c r="E11" s="3">
        <f>E17+E23+E29+E41+E47+E53+E59+E101+E65+E77+E95+E71+E89+E83+E95+E107+E113+E119+E125+E131</f>
        <v>0</v>
      </c>
      <c r="F11" s="3">
        <f>F17+F23+F29+F41+F47+F53+F59+F101+F65+F77+F95+F71+F89+F83+F95+F107+F113+F119+F125+F131</f>
        <v>0</v>
      </c>
      <c r="G11" s="3">
        <f t="shared" ref="G11:G30" si="2">F11-E11</f>
        <v>0</v>
      </c>
      <c r="H11" s="3">
        <f>H17+H23+H29+H41+H47+H53+H59+H101+H65+H77+H95+H71+H89+H83+H95+H107+H113+H119+H125+H131</f>
        <v>0</v>
      </c>
      <c r="I11" s="7" t="s">
        <v>235</v>
      </c>
      <c r="J11" s="4"/>
      <c r="K11" s="4"/>
      <c r="L11" s="4"/>
      <c r="M11" s="4"/>
      <c r="N11" s="4"/>
      <c r="O11" s="4"/>
      <c r="P11" s="4"/>
      <c r="Q11" s="83"/>
      <c r="R11" s="18"/>
    </row>
    <row r="12" spans="1:20" ht="14.25" customHeight="1">
      <c r="A12" s="75"/>
      <c r="B12" s="76" t="s">
        <v>20</v>
      </c>
      <c r="C12" s="76" t="s">
        <v>51</v>
      </c>
      <c r="D12" s="10" t="s">
        <v>4</v>
      </c>
      <c r="E12" s="2">
        <f>E13+E14+E15+E16+E17</f>
        <v>109250</v>
      </c>
      <c r="F12" s="2">
        <f>F13+F14+F15+F16+F17</f>
        <v>109250</v>
      </c>
      <c r="G12" s="2">
        <f t="shared" si="2"/>
        <v>0</v>
      </c>
      <c r="H12" s="2">
        <f>H13+H14+H15+H16+H17</f>
        <v>109250</v>
      </c>
      <c r="I12" s="24">
        <f t="shared" ref="I12:I14" si="3">ROUND(H12/F12 *100,3)</f>
        <v>100</v>
      </c>
      <c r="J12" s="5">
        <v>10</v>
      </c>
      <c r="K12" s="5">
        <v>10</v>
      </c>
      <c r="L12" s="5">
        <f t="shared" ref="L12" si="4">(K12/J12)*100</f>
        <v>100</v>
      </c>
      <c r="M12" s="5">
        <v>7</v>
      </c>
      <c r="N12" s="5">
        <v>7</v>
      </c>
      <c r="O12" s="5">
        <v>44</v>
      </c>
      <c r="P12" s="5">
        <v>44</v>
      </c>
      <c r="Q12" s="81"/>
      <c r="R12" s="18"/>
      <c r="S12" s="49"/>
    </row>
    <row r="13" spans="1:20" ht="18" customHeight="1">
      <c r="A13" s="75"/>
      <c r="B13" s="76"/>
      <c r="C13" s="76"/>
      <c r="D13" s="6" t="s">
        <v>6</v>
      </c>
      <c r="E13" s="2">
        <v>46878.6</v>
      </c>
      <c r="F13" s="2">
        <v>46878.6</v>
      </c>
      <c r="G13" s="2">
        <f t="shared" ref="G13:G18" si="5">F13-E13</f>
        <v>0</v>
      </c>
      <c r="H13" s="2">
        <v>46878.6</v>
      </c>
      <c r="I13" s="24">
        <f t="shared" si="3"/>
        <v>100</v>
      </c>
      <c r="J13" s="8"/>
      <c r="K13" s="5"/>
      <c r="L13" s="5"/>
      <c r="M13" s="5"/>
      <c r="N13" s="5"/>
      <c r="O13" s="5"/>
      <c r="P13" s="5"/>
      <c r="Q13" s="81"/>
      <c r="R13" s="18"/>
    </row>
    <row r="14" spans="1:20" ht="14.25" customHeight="1">
      <c r="A14" s="75"/>
      <c r="B14" s="76"/>
      <c r="C14" s="76"/>
      <c r="D14" s="56" t="s">
        <v>5</v>
      </c>
      <c r="E14" s="2">
        <v>62371.4</v>
      </c>
      <c r="F14" s="2">
        <v>62371.4</v>
      </c>
      <c r="G14" s="2">
        <f t="shared" si="5"/>
        <v>0</v>
      </c>
      <c r="H14" s="2">
        <v>62371.4</v>
      </c>
      <c r="I14" s="24">
        <f t="shared" si="3"/>
        <v>100</v>
      </c>
      <c r="J14" s="8"/>
      <c r="K14" s="5"/>
      <c r="L14" s="5"/>
      <c r="M14" s="5"/>
      <c r="N14" s="5"/>
      <c r="O14" s="5"/>
      <c r="P14" s="5"/>
      <c r="Q14" s="81"/>
      <c r="R14" s="18"/>
    </row>
    <row r="15" spans="1:20" ht="16.5" customHeight="1">
      <c r="A15" s="75"/>
      <c r="B15" s="76"/>
      <c r="C15" s="76"/>
      <c r="D15" s="6" t="s">
        <v>9</v>
      </c>
      <c r="E15" s="2">
        <v>0</v>
      </c>
      <c r="F15" s="2">
        <v>0</v>
      </c>
      <c r="G15" s="2">
        <f t="shared" si="5"/>
        <v>0</v>
      </c>
      <c r="H15" s="2">
        <v>0</v>
      </c>
      <c r="I15" s="24" t="s">
        <v>235</v>
      </c>
      <c r="J15" s="8"/>
      <c r="K15" s="5"/>
      <c r="L15" s="5"/>
      <c r="M15" s="5"/>
      <c r="N15" s="5"/>
      <c r="O15" s="5"/>
      <c r="P15" s="5"/>
      <c r="Q15" s="81"/>
      <c r="R15" s="18"/>
    </row>
    <row r="16" spans="1:20" ht="26.25" customHeight="1">
      <c r="A16" s="75"/>
      <c r="B16" s="76"/>
      <c r="C16" s="76"/>
      <c r="D16" s="56" t="s">
        <v>18</v>
      </c>
      <c r="E16" s="2">
        <v>0</v>
      </c>
      <c r="F16" s="2">
        <v>0</v>
      </c>
      <c r="G16" s="2">
        <f t="shared" si="5"/>
        <v>0</v>
      </c>
      <c r="H16" s="2">
        <v>0</v>
      </c>
      <c r="I16" s="24" t="s">
        <v>235</v>
      </c>
      <c r="J16" s="8"/>
      <c r="K16" s="5"/>
      <c r="L16" s="5"/>
      <c r="M16" s="5"/>
      <c r="N16" s="5"/>
      <c r="O16" s="5"/>
      <c r="P16" s="5"/>
      <c r="Q16" s="81"/>
      <c r="R16" s="18"/>
    </row>
    <row r="17" spans="1:19" ht="24.75" customHeight="1">
      <c r="A17" s="75"/>
      <c r="B17" s="76"/>
      <c r="C17" s="76"/>
      <c r="D17" s="6" t="s">
        <v>7</v>
      </c>
      <c r="E17" s="2">
        <v>0</v>
      </c>
      <c r="F17" s="2">
        <v>0</v>
      </c>
      <c r="G17" s="2">
        <f t="shared" si="5"/>
        <v>0</v>
      </c>
      <c r="H17" s="2">
        <v>0</v>
      </c>
      <c r="I17" s="24" t="s">
        <v>235</v>
      </c>
      <c r="J17" s="5"/>
      <c r="K17" s="5"/>
      <c r="L17" s="5"/>
      <c r="M17" s="5"/>
      <c r="N17" s="5"/>
      <c r="O17" s="5"/>
      <c r="P17" s="5"/>
      <c r="Q17" s="81"/>
      <c r="R17" s="18"/>
    </row>
    <row r="18" spans="1:19">
      <c r="A18" s="75"/>
      <c r="B18" s="76" t="s">
        <v>21</v>
      </c>
      <c r="C18" s="76" t="s">
        <v>51</v>
      </c>
      <c r="D18" s="10" t="s">
        <v>4</v>
      </c>
      <c r="E18" s="2">
        <f>E19+E20+E21+E22+E23</f>
        <v>251022.24</v>
      </c>
      <c r="F18" s="2">
        <f>F19+F20+F21+F22+F23</f>
        <v>286154.75399999996</v>
      </c>
      <c r="G18" s="2">
        <f t="shared" si="5"/>
        <v>35132.513999999966</v>
      </c>
      <c r="H18" s="2">
        <f>H19+H20+H21+H22+H23</f>
        <v>285996.06199999998</v>
      </c>
      <c r="I18" s="24">
        <f t="shared" ref="I18:I20" si="6">ROUND(H18/F18 *100,3)</f>
        <v>99.944999999999993</v>
      </c>
      <c r="J18" s="5">
        <v>6</v>
      </c>
      <c r="K18" s="5">
        <v>6</v>
      </c>
      <c r="L18" s="5">
        <f t="shared" ref="L18:L24" si="7">(K18/J18)*100</f>
        <v>100</v>
      </c>
      <c r="M18" s="5">
        <v>6</v>
      </c>
      <c r="N18" s="5">
        <v>6</v>
      </c>
      <c r="O18" s="5">
        <v>23</v>
      </c>
      <c r="P18" s="5">
        <v>23</v>
      </c>
      <c r="Q18" s="18"/>
      <c r="R18" s="18"/>
      <c r="S18" s="49"/>
    </row>
    <row r="19" spans="1:19">
      <c r="A19" s="75"/>
      <c r="B19" s="76"/>
      <c r="C19" s="76"/>
      <c r="D19" s="6" t="s">
        <v>6</v>
      </c>
      <c r="E19" s="2">
        <v>161129.79999999999</v>
      </c>
      <c r="F19" s="2">
        <v>192602.36</v>
      </c>
      <c r="G19" s="2">
        <f t="shared" si="2"/>
        <v>31472.559999999998</v>
      </c>
      <c r="H19" s="2">
        <v>192591.05</v>
      </c>
      <c r="I19" s="24">
        <f t="shared" si="6"/>
        <v>99.994</v>
      </c>
      <c r="J19" s="8"/>
      <c r="K19" s="5"/>
      <c r="L19" s="4"/>
      <c r="M19" s="5"/>
      <c r="N19" s="5"/>
      <c r="O19" s="5"/>
      <c r="P19" s="5"/>
      <c r="Q19" s="18"/>
      <c r="R19" s="18"/>
    </row>
    <row r="20" spans="1:19">
      <c r="A20" s="75"/>
      <c r="B20" s="76"/>
      <c r="C20" s="76"/>
      <c r="D20" s="56" t="s">
        <v>5</v>
      </c>
      <c r="E20" s="2">
        <v>89892.44</v>
      </c>
      <c r="F20" s="2">
        <v>93552.394</v>
      </c>
      <c r="G20" s="2">
        <f t="shared" si="2"/>
        <v>3659.9539999999979</v>
      </c>
      <c r="H20" s="2">
        <v>93405.012000000002</v>
      </c>
      <c r="I20" s="24">
        <f t="shared" si="6"/>
        <v>99.841999999999999</v>
      </c>
      <c r="J20" s="8"/>
      <c r="K20" s="5"/>
      <c r="L20" s="4"/>
      <c r="M20" s="5"/>
      <c r="N20" s="5"/>
      <c r="O20" s="5"/>
      <c r="P20" s="5"/>
      <c r="Q20" s="18"/>
      <c r="R20" s="18"/>
    </row>
    <row r="21" spans="1:19">
      <c r="A21" s="75"/>
      <c r="B21" s="76"/>
      <c r="C21" s="76"/>
      <c r="D21" s="6" t="s">
        <v>9</v>
      </c>
      <c r="E21" s="2">
        <v>0</v>
      </c>
      <c r="F21" s="2">
        <v>0</v>
      </c>
      <c r="G21" s="2">
        <f t="shared" si="2"/>
        <v>0</v>
      </c>
      <c r="H21" s="2">
        <v>0</v>
      </c>
      <c r="I21" s="24" t="s">
        <v>235</v>
      </c>
      <c r="J21" s="8"/>
      <c r="K21" s="5"/>
      <c r="L21" s="4"/>
      <c r="M21" s="5"/>
      <c r="N21" s="5"/>
      <c r="O21" s="5"/>
      <c r="P21" s="5"/>
      <c r="Q21" s="18"/>
      <c r="R21" s="18"/>
    </row>
    <row r="22" spans="1:19" ht="24" customHeight="1">
      <c r="A22" s="75"/>
      <c r="B22" s="76"/>
      <c r="C22" s="76"/>
      <c r="D22" s="56" t="s">
        <v>18</v>
      </c>
      <c r="E22" s="2">
        <v>0</v>
      </c>
      <c r="F22" s="2">
        <v>0</v>
      </c>
      <c r="G22" s="2">
        <f t="shared" si="2"/>
        <v>0</v>
      </c>
      <c r="H22" s="2">
        <v>0</v>
      </c>
      <c r="I22" s="24" t="s">
        <v>235</v>
      </c>
      <c r="J22" s="8"/>
      <c r="K22" s="5"/>
      <c r="L22" s="4"/>
      <c r="M22" s="5"/>
      <c r="N22" s="5"/>
      <c r="O22" s="5"/>
      <c r="P22" s="5"/>
      <c r="Q22" s="18"/>
      <c r="R22" s="18"/>
    </row>
    <row r="23" spans="1:19" ht="22.5">
      <c r="A23" s="75"/>
      <c r="B23" s="76"/>
      <c r="C23" s="76"/>
      <c r="D23" s="6" t="s">
        <v>7</v>
      </c>
      <c r="E23" s="2">
        <v>0</v>
      </c>
      <c r="F23" s="2">
        <v>0</v>
      </c>
      <c r="G23" s="2">
        <f t="shared" si="2"/>
        <v>0</v>
      </c>
      <c r="H23" s="2">
        <v>0</v>
      </c>
      <c r="I23" s="24" t="s">
        <v>235</v>
      </c>
      <c r="J23" s="5"/>
      <c r="K23" s="5"/>
      <c r="L23" s="4"/>
      <c r="M23" s="5"/>
      <c r="N23" s="5"/>
      <c r="O23" s="5"/>
      <c r="P23" s="5"/>
      <c r="Q23" s="18"/>
      <c r="R23" s="18"/>
    </row>
    <row r="24" spans="1:19" ht="21" customHeight="1">
      <c r="A24" s="75"/>
      <c r="B24" s="76" t="s">
        <v>22</v>
      </c>
      <c r="C24" s="76" t="s">
        <v>51</v>
      </c>
      <c r="D24" s="10" t="s">
        <v>4</v>
      </c>
      <c r="E24" s="2">
        <f>E25+E26+E27+E28+E29</f>
        <v>122693.03</v>
      </c>
      <c r="F24" s="2">
        <f>F25+F26+F27+F28+F29</f>
        <v>122671.557</v>
      </c>
      <c r="G24" s="2">
        <f t="shared" ref="G24" si="8">F24-E24</f>
        <v>-21.472999999998137</v>
      </c>
      <c r="H24" s="2">
        <f>H25+H26+H27+H28+H29</f>
        <v>122671.557</v>
      </c>
      <c r="I24" s="24">
        <f t="shared" ref="I24:I26" si="9">ROUND(H24/F24 *100,3)</f>
        <v>100</v>
      </c>
      <c r="J24" s="5">
        <v>4</v>
      </c>
      <c r="K24" s="5">
        <v>4</v>
      </c>
      <c r="L24" s="5">
        <f t="shared" si="7"/>
        <v>100</v>
      </c>
      <c r="M24" s="5">
        <v>5</v>
      </c>
      <c r="N24" s="5">
        <v>5</v>
      </c>
      <c r="O24" s="5">
        <v>21</v>
      </c>
      <c r="P24" s="5">
        <v>21</v>
      </c>
      <c r="Q24" s="18"/>
      <c r="R24" s="18"/>
      <c r="S24" s="49"/>
    </row>
    <row r="25" spans="1:19">
      <c r="A25" s="75"/>
      <c r="B25" s="76"/>
      <c r="C25" s="76"/>
      <c r="D25" s="6" t="s">
        <v>6</v>
      </c>
      <c r="E25" s="2">
        <v>46854.7</v>
      </c>
      <c r="F25" s="2">
        <v>46854.7</v>
      </c>
      <c r="G25" s="2">
        <f t="shared" si="2"/>
        <v>0</v>
      </c>
      <c r="H25" s="2">
        <v>46854.7</v>
      </c>
      <c r="I25" s="24">
        <f t="shared" si="9"/>
        <v>100</v>
      </c>
      <c r="J25" s="8"/>
      <c r="K25" s="5"/>
      <c r="L25" s="4"/>
      <c r="M25" s="5"/>
      <c r="N25" s="5"/>
      <c r="O25" s="5"/>
      <c r="P25" s="5"/>
      <c r="Q25" s="18"/>
      <c r="R25" s="18"/>
    </row>
    <row r="26" spans="1:19">
      <c r="A26" s="75"/>
      <c r="B26" s="76"/>
      <c r="C26" s="76"/>
      <c r="D26" s="56" t="s">
        <v>5</v>
      </c>
      <c r="E26" s="2">
        <v>75838.33</v>
      </c>
      <c r="F26" s="2">
        <v>75816.857000000004</v>
      </c>
      <c r="G26" s="2">
        <f t="shared" si="2"/>
        <v>-21.472999999998137</v>
      </c>
      <c r="H26" s="2">
        <v>75816.857000000004</v>
      </c>
      <c r="I26" s="24">
        <f t="shared" si="9"/>
        <v>100</v>
      </c>
      <c r="J26" s="8"/>
      <c r="K26" s="5"/>
      <c r="L26" s="4"/>
      <c r="M26" s="5"/>
      <c r="N26" s="5"/>
      <c r="O26" s="5"/>
      <c r="P26" s="5"/>
      <c r="Q26" s="18"/>
      <c r="R26" s="18"/>
    </row>
    <row r="27" spans="1:19">
      <c r="A27" s="75"/>
      <c r="B27" s="76"/>
      <c r="C27" s="76"/>
      <c r="D27" s="6" t="s">
        <v>9</v>
      </c>
      <c r="E27" s="2">
        <v>0</v>
      </c>
      <c r="F27" s="2">
        <v>0</v>
      </c>
      <c r="G27" s="2">
        <f t="shared" si="2"/>
        <v>0</v>
      </c>
      <c r="H27" s="2">
        <v>0</v>
      </c>
      <c r="I27" s="24" t="s">
        <v>235</v>
      </c>
      <c r="J27" s="8"/>
      <c r="K27" s="5"/>
      <c r="L27" s="4"/>
      <c r="M27" s="5"/>
      <c r="N27" s="5"/>
      <c r="O27" s="5"/>
      <c r="P27" s="5"/>
      <c r="Q27" s="18"/>
      <c r="R27" s="18"/>
    </row>
    <row r="28" spans="1:19" ht="24" customHeight="1">
      <c r="A28" s="75"/>
      <c r="B28" s="76"/>
      <c r="C28" s="76"/>
      <c r="D28" s="56" t="s">
        <v>18</v>
      </c>
      <c r="E28" s="2">
        <v>0</v>
      </c>
      <c r="F28" s="2">
        <v>0</v>
      </c>
      <c r="G28" s="2">
        <f t="shared" si="2"/>
        <v>0</v>
      </c>
      <c r="H28" s="2">
        <v>0</v>
      </c>
      <c r="I28" s="24" t="s">
        <v>235</v>
      </c>
      <c r="J28" s="8"/>
      <c r="K28" s="5"/>
      <c r="L28" s="4"/>
      <c r="M28" s="5"/>
      <c r="N28" s="5"/>
      <c r="O28" s="5"/>
      <c r="P28" s="5"/>
      <c r="Q28" s="18"/>
      <c r="R28" s="18"/>
    </row>
    <row r="29" spans="1:19" ht="22.5">
      <c r="A29" s="75"/>
      <c r="B29" s="76"/>
      <c r="C29" s="76"/>
      <c r="D29" s="6" t="s">
        <v>7</v>
      </c>
      <c r="E29" s="2">
        <v>0</v>
      </c>
      <c r="F29" s="2">
        <v>0</v>
      </c>
      <c r="G29" s="2">
        <f t="shared" si="2"/>
        <v>0</v>
      </c>
      <c r="H29" s="2">
        <v>0</v>
      </c>
      <c r="I29" s="24" t="s">
        <v>235</v>
      </c>
      <c r="J29" s="5"/>
      <c r="K29" s="5"/>
      <c r="L29" s="4"/>
      <c r="M29" s="5"/>
      <c r="N29" s="5"/>
      <c r="O29" s="5"/>
      <c r="P29" s="5"/>
      <c r="Q29" s="18"/>
      <c r="R29" s="18"/>
    </row>
    <row r="30" spans="1:19">
      <c r="A30" s="75"/>
      <c r="B30" s="76" t="s">
        <v>52</v>
      </c>
      <c r="C30" s="76" t="s">
        <v>51</v>
      </c>
      <c r="D30" s="10" t="s">
        <v>4</v>
      </c>
      <c r="E30" s="2">
        <f>E31+E32+E33+E34+E35</f>
        <v>123447.53</v>
      </c>
      <c r="F30" s="2">
        <f>F31+F32+F33+F34+F35</f>
        <v>122693.372</v>
      </c>
      <c r="G30" s="2">
        <f t="shared" si="2"/>
        <v>-754.15799999999581</v>
      </c>
      <c r="H30" s="2">
        <f>H31+H32+H33+H34+H35</f>
        <v>122693.36199999999</v>
      </c>
      <c r="I30" s="24">
        <f t="shared" ref="I30:I32" si="10">ROUND(H30/F30 *100,3)</f>
        <v>100</v>
      </c>
      <c r="J30" s="5">
        <v>21</v>
      </c>
      <c r="K30" s="5">
        <v>20</v>
      </c>
      <c r="L30" s="32">
        <f t="shared" ref="L30" si="11">(K30/J30)*100</f>
        <v>95.238095238095227</v>
      </c>
      <c r="M30" s="5">
        <v>8</v>
      </c>
      <c r="N30" s="5">
        <v>8</v>
      </c>
      <c r="O30" s="5">
        <v>48</v>
      </c>
      <c r="P30" s="5">
        <v>48</v>
      </c>
      <c r="Q30" s="18"/>
      <c r="R30" s="18"/>
      <c r="S30" s="49"/>
    </row>
    <row r="31" spans="1:19">
      <c r="A31" s="75"/>
      <c r="B31" s="76"/>
      <c r="C31" s="76"/>
      <c r="D31" s="6" t="s">
        <v>6</v>
      </c>
      <c r="E31" s="2">
        <v>63474.9</v>
      </c>
      <c r="F31" s="2">
        <v>63474.9</v>
      </c>
      <c r="G31" s="2">
        <f t="shared" ref="G31:G36" si="12">F31-E31</f>
        <v>0</v>
      </c>
      <c r="H31" s="2">
        <v>63474.89</v>
      </c>
      <c r="I31" s="24">
        <f t="shared" si="10"/>
        <v>100</v>
      </c>
      <c r="J31" s="8"/>
      <c r="K31" s="5"/>
      <c r="L31" s="4"/>
      <c r="M31" s="5"/>
      <c r="N31" s="5"/>
      <c r="O31" s="5"/>
      <c r="P31" s="5"/>
      <c r="Q31" s="18"/>
      <c r="R31" s="18"/>
    </row>
    <row r="32" spans="1:19">
      <c r="A32" s="75"/>
      <c r="B32" s="76"/>
      <c r="C32" s="76"/>
      <c r="D32" s="56" t="s">
        <v>5</v>
      </c>
      <c r="E32" s="2">
        <v>59972.63</v>
      </c>
      <c r="F32" s="2">
        <v>59218.472000000002</v>
      </c>
      <c r="G32" s="2">
        <f t="shared" si="12"/>
        <v>-754.15799999999581</v>
      </c>
      <c r="H32" s="2">
        <v>59218.472000000002</v>
      </c>
      <c r="I32" s="24">
        <f t="shared" si="10"/>
        <v>100</v>
      </c>
      <c r="J32" s="8"/>
      <c r="K32" s="5"/>
      <c r="L32" s="4"/>
      <c r="M32" s="5"/>
      <c r="N32" s="5"/>
      <c r="O32" s="5"/>
      <c r="P32" s="5"/>
      <c r="Q32" s="18"/>
      <c r="R32" s="18"/>
    </row>
    <row r="33" spans="1:19">
      <c r="A33" s="75"/>
      <c r="B33" s="76"/>
      <c r="C33" s="76"/>
      <c r="D33" s="6" t="s">
        <v>9</v>
      </c>
      <c r="E33" s="2">
        <v>0</v>
      </c>
      <c r="F33" s="2">
        <v>0</v>
      </c>
      <c r="G33" s="2">
        <f t="shared" si="12"/>
        <v>0</v>
      </c>
      <c r="H33" s="2">
        <v>0</v>
      </c>
      <c r="I33" s="24" t="s">
        <v>235</v>
      </c>
      <c r="J33" s="8"/>
      <c r="K33" s="5"/>
      <c r="L33" s="4"/>
      <c r="M33" s="5"/>
      <c r="N33" s="5"/>
      <c r="O33" s="5"/>
      <c r="P33" s="5"/>
      <c r="Q33" s="18"/>
      <c r="R33" s="18"/>
    </row>
    <row r="34" spans="1:19" ht="24" customHeight="1">
      <c r="A34" s="75"/>
      <c r="B34" s="76"/>
      <c r="C34" s="76"/>
      <c r="D34" s="56" t="s">
        <v>18</v>
      </c>
      <c r="E34" s="2">
        <v>0</v>
      </c>
      <c r="F34" s="2">
        <v>0</v>
      </c>
      <c r="G34" s="2">
        <f t="shared" si="12"/>
        <v>0</v>
      </c>
      <c r="H34" s="2">
        <v>0</v>
      </c>
      <c r="I34" s="24" t="s">
        <v>235</v>
      </c>
      <c r="J34" s="8"/>
      <c r="K34" s="5"/>
      <c r="L34" s="4"/>
      <c r="M34" s="5"/>
      <c r="N34" s="5"/>
      <c r="O34" s="5"/>
      <c r="P34" s="5"/>
      <c r="Q34" s="18"/>
      <c r="R34" s="18"/>
    </row>
    <row r="35" spans="1:19" ht="22.5" customHeight="1">
      <c r="A35" s="75"/>
      <c r="B35" s="76"/>
      <c r="C35" s="76"/>
      <c r="D35" s="6" t="s">
        <v>7</v>
      </c>
      <c r="E35" s="2">
        <v>0</v>
      </c>
      <c r="F35" s="2">
        <v>0</v>
      </c>
      <c r="G35" s="2">
        <f t="shared" si="12"/>
        <v>0</v>
      </c>
      <c r="H35" s="2">
        <v>0</v>
      </c>
      <c r="I35" s="24" t="s">
        <v>235</v>
      </c>
      <c r="J35" s="5"/>
      <c r="K35" s="5"/>
      <c r="L35" s="4"/>
      <c r="M35" s="5"/>
      <c r="N35" s="5"/>
      <c r="O35" s="5"/>
      <c r="P35" s="5"/>
      <c r="Q35" s="18"/>
      <c r="R35" s="18"/>
    </row>
    <row r="36" spans="1:19" ht="17.25" customHeight="1">
      <c r="A36" s="87"/>
      <c r="B36" s="76" t="s">
        <v>24</v>
      </c>
      <c r="C36" s="76" t="s">
        <v>51</v>
      </c>
      <c r="D36" s="10" t="s">
        <v>4</v>
      </c>
      <c r="E36" s="2">
        <f>E37+E38+E39+E40+E41</f>
        <v>1438267.37</v>
      </c>
      <c r="F36" s="2">
        <f>F37+F38+F39+F40+F41</f>
        <v>1336500.263</v>
      </c>
      <c r="G36" s="2">
        <f t="shared" si="12"/>
        <v>-101767.10700000008</v>
      </c>
      <c r="H36" s="2">
        <f>H37+H38+H39+H40+H41</f>
        <v>1250461.5330000001</v>
      </c>
      <c r="I36" s="24">
        <f t="shared" ref="I36:I38" si="13">ROUND(H36/F36 *100,3)</f>
        <v>93.561999999999998</v>
      </c>
      <c r="J36" s="5">
        <v>4</v>
      </c>
      <c r="K36" s="5">
        <v>4</v>
      </c>
      <c r="L36" s="5">
        <f t="shared" ref="L36" si="14">(K36/J36)*100</f>
        <v>100</v>
      </c>
      <c r="M36" s="5">
        <v>5</v>
      </c>
      <c r="N36" s="5">
        <v>5</v>
      </c>
      <c r="O36" s="5">
        <v>21</v>
      </c>
      <c r="P36" s="5">
        <v>21</v>
      </c>
      <c r="Q36" s="18"/>
      <c r="R36" s="18"/>
      <c r="S36" s="49"/>
    </row>
    <row r="37" spans="1:19">
      <c r="A37" s="87"/>
      <c r="B37" s="76"/>
      <c r="C37" s="76"/>
      <c r="D37" s="6" t="s">
        <v>6</v>
      </c>
      <c r="E37" s="2">
        <v>566221</v>
      </c>
      <c r="F37" s="2">
        <v>655999.80000000005</v>
      </c>
      <c r="G37" s="2">
        <f t="shared" ref="G37:G42" si="15">F37-E37</f>
        <v>89778.800000000047</v>
      </c>
      <c r="H37" s="2">
        <v>654768.78</v>
      </c>
      <c r="I37" s="24">
        <f t="shared" si="13"/>
        <v>99.811999999999998</v>
      </c>
      <c r="J37" s="8"/>
      <c r="K37" s="5"/>
      <c r="L37" s="4"/>
      <c r="M37" s="5"/>
      <c r="N37" s="5"/>
      <c r="O37" s="5"/>
      <c r="P37" s="5"/>
      <c r="Q37" s="18"/>
      <c r="R37" s="18"/>
    </row>
    <row r="38" spans="1:19">
      <c r="A38" s="87"/>
      <c r="B38" s="76"/>
      <c r="C38" s="76"/>
      <c r="D38" s="56" t="s">
        <v>5</v>
      </c>
      <c r="E38" s="2">
        <v>872046.37</v>
      </c>
      <c r="F38" s="2">
        <v>680500.46299999999</v>
      </c>
      <c r="G38" s="2">
        <f t="shared" si="15"/>
        <v>-191545.90700000001</v>
      </c>
      <c r="H38" s="2">
        <v>595692.75300000003</v>
      </c>
      <c r="I38" s="24">
        <f t="shared" si="13"/>
        <v>87.537000000000006</v>
      </c>
      <c r="J38" s="8"/>
      <c r="K38" s="5"/>
      <c r="L38" s="4"/>
      <c r="M38" s="5"/>
      <c r="N38" s="5"/>
      <c r="O38" s="5"/>
      <c r="P38" s="5"/>
      <c r="Q38" s="18"/>
      <c r="R38" s="18"/>
    </row>
    <row r="39" spans="1:19">
      <c r="A39" s="87"/>
      <c r="B39" s="76"/>
      <c r="C39" s="76"/>
      <c r="D39" s="6" t="s">
        <v>9</v>
      </c>
      <c r="E39" s="2">
        <v>0</v>
      </c>
      <c r="F39" s="2">
        <v>0</v>
      </c>
      <c r="G39" s="2">
        <f t="shared" si="15"/>
        <v>0</v>
      </c>
      <c r="H39" s="2">
        <v>0</v>
      </c>
      <c r="I39" s="24" t="s">
        <v>235</v>
      </c>
      <c r="J39" s="8"/>
      <c r="K39" s="5"/>
      <c r="L39" s="4"/>
      <c r="M39" s="5"/>
      <c r="N39" s="5"/>
      <c r="O39" s="5"/>
      <c r="P39" s="5"/>
      <c r="Q39" s="18"/>
      <c r="R39" s="18"/>
    </row>
    <row r="40" spans="1:19" ht="22.5">
      <c r="A40" s="87"/>
      <c r="B40" s="76"/>
      <c r="C40" s="76"/>
      <c r="D40" s="56" t="s">
        <v>18</v>
      </c>
      <c r="E40" s="2">
        <v>0</v>
      </c>
      <c r="F40" s="2">
        <v>0</v>
      </c>
      <c r="G40" s="2">
        <f t="shared" si="15"/>
        <v>0</v>
      </c>
      <c r="H40" s="2">
        <v>0</v>
      </c>
      <c r="I40" s="24" t="s">
        <v>235</v>
      </c>
      <c r="J40" s="8"/>
      <c r="K40" s="5"/>
      <c r="L40" s="4"/>
      <c r="M40" s="5"/>
      <c r="N40" s="5"/>
      <c r="O40" s="5"/>
      <c r="P40" s="5"/>
      <c r="Q40" s="18"/>
      <c r="R40" s="18"/>
    </row>
    <row r="41" spans="1:19" ht="22.5">
      <c r="A41" s="87"/>
      <c r="B41" s="76"/>
      <c r="C41" s="76"/>
      <c r="D41" s="6" t="s">
        <v>7</v>
      </c>
      <c r="E41" s="2">
        <v>0</v>
      </c>
      <c r="F41" s="2">
        <v>0</v>
      </c>
      <c r="G41" s="2">
        <f t="shared" si="15"/>
        <v>0</v>
      </c>
      <c r="H41" s="2">
        <v>0</v>
      </c>
      <c r="I41" s="24" t="s">
        <v>235</v>
      </c>
      <c r="J41" s="5"/>
      <c r="K41" s="5"/>
      <c r="L41" s="4"/>
      <c r="M41" s="5"/>
      <c r="N41" s="5"/>
      <c r="O41" s="5"/>
      <c r="P41" s="5"/>
      <c r="Q41" s="18"/>
      <c r="R41" s="18"/>
    </row>
    <row r="42" spans="1:19">
      <c r="A42" s="75"/>
      <c r="B42" s="76" t="s">
        <v>53</v>
      </c>
      <c r="C42" s="76" t="s">
        <v>56</v>
      </c>
      <c r="D42" s="10" t="s">
        <v>4</v>
      </c>
      <c r="E42" s="2">
        <f>E43+E44+E45+E46+E47</f>
        <v>23030.6</v>
      </c>
      <c r="F42" s="2">
        <f>F43+F44+F45+F46+F47</f>
        <v>164.6</v>
      </c>
      <c r="G42" s="2">
        <f t="shared" si="15"/>
        <v>-22866</v>
      </c>
      <c r="H42" s="2">
        <f>H43+H44+H45+H46+H47</f>
        <v>163.26499999999999</v>
      </c>
      <c r="I42" s="24">
        <f t="shared" ref="I42:I43" si="16">ROUND(H42/F42 *100,3)</f>
        <v>99.188999999999993</v>
      </c>
      <c r="J42" s="5">
        <v>3</v>
      </c>
      <c r="K42" s="5">
        <v>3</v>
      </c>
      <c r="L42" s="5">
        <f t="shared" ref="L42" si="17">(K42/J42)*100</f>
        <v>100</v>
      </c>
      <c r="M42" s="5">
        <v>3</v>
      </c>
      <c r="N42" s="5">
        <v>3</v>
      </c>
      <c r="O42" s="5">
        <v>16</v>
      </c>
      <c r="P42" s="5">
        <v>16</v>
      </c>
      <c r="Q42" s="18"/>
      <c r="R42" s="18"/>
      <c r="S42" s="49"/>
    </row>
    <row r="43" spans="1:19">
      <c r="A43" s="75"/>
      <c r="B43" s="76"/>
      <c r="C43" s="76"/>
      <c r="D43" s="6" t="s">
        <v>6</v>
      </c>
      <c r="E43" s="2">
        <v>164.6</v>
      </c>
      <c r="F43" s="2">
        <v>164.6</v>
      </c>
      <c r="G43" s="2">
        <f t="shared" ref="G43:G48" si="18">F43-E43</f>
        <v>0</v>
      </c>
      <c r="H43" s="2">
        <v>163.26499999999999</v>
      </c>
      <c r="I43" s="24">
        <f t="shared" si="16"/>
        <v>99.188999999999993</v>
      </c>
      <c r="J43" s="8"/>
      <c r="K43" s="5"/>
      <c r="L43" s="4"/>
      <c r="M43" s="5"/>
      <c r="N43" s="5"/>
      <c r="O43" s="5"/>
      <c r="P43" s="5"/>
      <c r="Q43" s="18"/>
      <c r="R43" s="18"/>
    </row>
    <row r="44" spans="1:19">
      <c r="A44" s="75"/>
      <c r="B44" s="76"/>
      <c r="C44" s="76"/>
      <c r="D44" s="56" t="s">
        <v>5</v>
      </c>
      <c r="E44" s="2">
        <v>0</v>
      </c>
      <c r="F44" s="2">
        <v>0</v>
      </c>
      <c r="G44" s="2">
        <f t="shared" si="18"/>
        <v>0</v>
      </c>
      <c r="H44" s="2">
        <v>0</v>
      </c>
      <c r="I44" s="24" t="s">
        <v>235</v>
      </c>
      <c r="J44" s="8"/>
      <c r="K44" s="5"/>
      <c r="L44" s="4"/>
      <c r="M44" s="5"/>
      <c r="N44" s="5"/>
      <c r="O44" s="5"/>
      <c r="P44" s="5"/>
      <c r="Q44" s="18"/>
      <c r="R44" s="18"/>
    </row>
    <row r="45" spans="1:19">
      <c r="A45" s="75"/>
      <c r="B45" s="76"/>
      <c r="C45" s="76"/>
      <c r="D45" s="6" t="s">
        <v>9</v>
      </c>
      <c r="E45" s="2">
        <v>0</v>
      </c>
      <c r="F45" s="2">
        <v>0</v>
      </c>
      <c r="G45" s="2">
        <f t="shared" si="18"/>
        <v>0</v>
      </c>
      <c r="H45" s="2">
        <v>0</v>
      </c>
      <c r="I45" s="24" t="s">
        <v>235</v>
      </c>
      <c r="J45" s="8"/>
      <c r="K45" s="5"/>
      <c r="L45" s="4"/>
      <c r="M45" s="5"/>
      <c r="N45" s="5"/>
      <c r="O45" s="5"/>
      <c r="P45" s="5"/>
      <c r="Q45" s="18"/>
      <c r="R45" s="18"/>
    </row>
    <row r="46" spans="1:19" ht="24" customHeight="1">
      <c r="A46" s="75"/>
      <c r="B46" s="76"/>
      <c r="C46" s="76"/>
      <c r="D46" s="56" t="s">
        <v>18</v>
      </c>
      <c r="E46" s="2">
        <v>22866</v>
      </c>
      <c r="F46" s="2">
        <v>0</v>
      </c>
      <c r="G46" s="2">
        <f t="shared" si="18"/>
        <v>-22866</v>
      </c>
      <c r="H46" s="2">
        <v>0</v>
      </c>
      <c r="I46" s="24" t="s">
        <v>235</v>
      </c>
      <c r="J46" s="8"/>
      <c r="K46" s="5"/>
      <c r="L46" s="4"/>
      <c r="M46" s="5"/>
      <c r="N46" s="5"/>
      <c r="O46" s="5"/>
      <c r="P46" s="5"/>
      <c r="Q46" s="18"/>
      <c r="R46" s="18"/>
    </row>
    <row r="47" spans="1:19" ht="25.5" customHeight="1">
      <c r="A47" s="75"/>
      <c r="B47" s="76"/>
      <c r="C47" s="76"/>
      <c r="D47" s="6" t="s">
        <v>7</v>
      </c>
      <c r="E47" s="2">
        <v>0</v>
      </c>
      <c r="F47" s="2">
        <v>0</v>
      </c>
      <c r="G47" s="2">
        <f t="shared" si="18"/>
        <v>0</v>
      </c>
      <c r="H47" s="2">
        <v>0</v>
      </c>
      <c r="I47" s="24" t="s">
        <v>235</v>
      </c>
      <c r="J47" s="5"/>
      <c r="K47" s="5"/>
      <c r="L47" s="4"/>
      <c r="M47" s="5"/>
      <c r="N47" s="5"/>
      <c r="O47" s="5"/>
      <c r="P47" s="5"/>
      <c r="Q47" s="18"/>
      <c r="R47" s="18"/>
    </row>
    <row r="48" spans="1:19">
      <c r="A48" s="75"/>
      <c r="B48" s="76" t="s">
        <v>273</v>
      </c>
      <c r="C48" s="76" t="s">
        <v>51</v>
      </c>
      <c r="D48" s="10" t="s">
        <v>4</v>
      </c>
      <c r="E48" s="2">
        <f>E49+E50+E51+E52+E53</f>
        <v>1310.5</v>
      </c>
      <c r="F48" s="2">
        <f>F49+F50+F51+F52+F53</f>
        <v>1310.5</v>
      </c>
      <c r="G48" s="2">
        <f t="shared" si="18"/>
        <v>0</v>
      </c>
      <c r="H48" s="2">
        <f>H49+H50+H51+H52+H53</f>
        <v>1310.5</v>
      </c>
      <c r="I48" s="24">
        <f t="shared" ref="I48:I50" si="19">ROUND(H48/F48 *100,3)</f>
        <v>100</v>
      </c>
      <c r="J48" s="5">
        <v>2</v>
      </c>
      <c r="K48" s="5">
        <v>2</v>
      </c>
      <c r="L48" s="5">
        <f t="shared" ref="L48" si="20">(K48/J48)*100</f>
        <v>100</v>
      </c>
      <c r="M48" s="5">
        <v>3</v>
      </c>
      <c r="N48" s="5">
        <v>3</v>
      </c>
      <c r="O48" s="5">
        <v>7</v>
      </c>
      <c r="P48" s="5">
        <v>7</v>
      </c>
      <c r="Q48" s="18"/>
      <c r="R48" s="18"/>
      <c r="S48" s="49"/>
    </row>
    <row r="49" spans="1:19">
      <c r="A49" s="75"/>
      <c r="B49" s="76"/>
      <c r="C49" s="76"/>
      <c r="D49" s="6" t="s">
        <v>6</v>
      </c>
      <c r="E49" s="2">
        <v>0</v>
      </c>
      <c r="F49" s="2">
        <v>0</v>
      </c>
      <c r="G49" s="2">
        <f t="shared" ref="G49:G54" si="21">F49-E49</f>
        <v>0</v>
      </c>
      <c r="H49" s="2">
        <v>0</v>
      </c>
      <c r="I49" s="24" t="s">
        <v>235</v>
      </c>
      <c r="J49" s="8"/>
      <c r="K49" s="5"/>
      <c r="L49" s="4"/>
      <c r="M49" s="5"/>
      <c r="N49" s="5"/>
      <c r="O49" s="5"/>
      <c r="P49" s="5"/>
      <c r="Q49" s="18"/>
      <c r="R49" s="18"/>
    </row>
    <row r="50" spans="1:19">
      <c r="A50" s="75"/>
      <c r="B50" s="76"/>
      <c r="C50" s="76"/>
      <c r="D50" s="56" t="s">
        <v>5</v>
      </c>
      <c r="E50" s="2">
        <v>1310.5</v>
      </c>
      <c r="F50" s="2">
        <v>1310.5</v>
      </c>
      <c r="G50" s="2">
        <f t="shared" si="21"/>
        <v>0</v>
      </c>
      <c r="H50" s="2">
        <v>1310.5</v>
      </c>
      <c r="I50" s="24">
        <f t="shared" si="19"/>
        <v>100</v>
      </c>
      <c r="J50" s="8"/>
      <c r="K50" s="5"/>
      <c r="L50" s="4"/>
      <c r="M50" s="5"/>
      <c r="N50" s="5"/>
      <c r="O50" s="5"/>
      <c r="P50" s="5"/>
      <c r="Q50" s="18"/>
      <c r="R50" s="18"/>
    </row>
    <row r="51" spans="1:19">
      <c r="A51" s="75"/>
      <c r="B51" s="76"/>
      <c r="C51" s="76"/>
      <c r="D51" s="6" t="s">
        <v>9</v>
      </c>
      <c r="E51" s="2">
        <v>0</v>
      </c>
      <c r="F51" s="2">
        <v>0</v>
      </c>
      <c r="G51" s="2">
        <f t="shared" si="21"/>
        <v>0</v>
      </c>
      <c r="H51" s="2">
        <v>0</v>
      </c>
      <c r="I51" s="24" t="s">
        <v>235</v>
      </c>
      <c r="J51" s="8"/>
      <c r="K51" s="5"/>
      <c r="L51" s="4"/>
      <c r="M51" s="5"/>
      <c r="N51" s="5"/>
      <c r="O51" s="5"/>
      <c r="P51" s="5"/>
      <c r="Q51" s="18"/>
      <c r="R51" s="18"/>
    </row>
    <row r="52" spans="1:19" ht="24" customHeight="1">
      <c r="A52" s="75"/>
      <c r="B52" s="76"/>
      <c r="C52" s="76"/>
      <c r="D52" s="56" t="s">
        <v>18</v>
      </c>
      <c r="E52" s="2">
        <v>0</v>
      </c>
      <c r="F52" s="2">
        <v>0</v>
      </c>
      <c r="G52" s="2">
        <f t="shared" si="21"/>
        <v>0</v>
      </c>
      <c r="H52" s="2">
        <v>0</v>
      </c>
      <c r="I52" s="24" t="s">
        <v>235</v>
      </c>
      <c r="J52" s="8"/>
      <c r="K52" s="5"/>
      <c r="L52" s="4"/>
      <c r="M52" s="5"/>
      <c r="N52" s="5"/>
      <c r="O52" s="5"/>
      <c r="P52" s="5"/>
      <c r="Q52" s="18"/>
      <c r="R52" s="18"/>
    </row>
    <row r="53" spans="1:19" ht="25.5" customHeight="1">
      <c r="A53" s="75"/>
      <c r="B53" s="76"/>
      <c r="C53" s="76"/>
      <c r="D53" s="6" t="s">
        <v>7</v>
      </c>
      <c r="E53" s="2">
        <v>0</v>
      </c>
      <c r="F53" s="2">
        <v>0</v>
      </c>
      <c r="G53" s="2">
        <f t="shared" si="21"/>
        <v>0</v>
      </c>
      <c r="H53" s="2">
        <v>0</v>
      </c>
      <c r="I53" s="24" t="s">
        <v>235</v>
      </c>
      <c r="J53" s="5"/>
      <c r="K53" s="5"/>
      <c r="L53" s="4"/>
      <c r="M53" s="5"/>
      <c r="N53" s="5"/>
      <c r="O53" s="5"/>
      <c r="P53" s="5"/>
      <c r="Q53" s="18"/>
      <c r="R53" s="18"/>
    </row>
    <row r="54" spans="1:19" ht="20.25" customHeight="1">
      <c r="A54" s="88"/>
      <c r="B54" s="76" t="s">
        <v>23</v>
      </c>
      <c r="C54" s="76" t="s">
        <v>51</v>
      </c>
      <c r="D54" s="10" t="s">
        <v>4</v>
      </c>
      <c r="E54" s="2">
        <f>E55+E56+E57+E58+E59</f>
        <v>26258.98</v>
      </c>
      <c r="F54" s="2">
        <f>F55+F56+F57+F58+F59</f>
        <v>26258.98</v>
      </c>
      <c r="G54" s="2">
        <f t="shared" si="21"/>
        <v>0</v>
      </c>
      <c r="H54" s="2">
        <f>H55+H56+H57+H58+H59</f>
        <v>26258.98</v>
      </c>
      <c r="I54" s="24">
        <f t="shared" ref="I54:I56" si="22">ROUND(H54/F54 *100,3)</f>
        <v>100</v>
      </c>
      <c r="J54" s="5">
        <v>5</v>
      </c>
      <c r="K54" s="5">
        <v>5</v>
      </c>
      <c r="L54" s="5">
        <f t="shared" ref="L54" si="23">(K54/J54)*100</f>
        <v>100</v>
      </c>
      <c r="M54" s="5">
        <v>1</v>
      </c>
      <c r="N54" s="5">
        <v>1</v>
      </c>
      <c r="O54" s="5">
        <v>6</v>
      </c>
      <c r="P54" s="5">
        <v>6</v>
      </c>
      <c r="Q54" s="18"/>
      <c r="R54" s="18"/>
      <c r="S54" s="49"/>
    </row>
    <row r="55" spans="1:19">
      <c r="A55" s="88"/>
      <c r="B55" s="76"/>
      <c r="C55" s="76"/>
      <c r="D55" s="6" t="s">
        <v>6</v>
      </c>
      <c r="E55" s="2">
        <v>22845.3</v>
      </c>
      <c r="F55" s="2">
        <v>22845.3</v>
      </c>
      <c r="G55" s="2">
        <f t="shared" ref="G55:G60" si="24">F55-E55</f>
        <v>0</v>
      </c>
      <c r="H55" s="2">
        <v>22845.3</v>
      </c>
      <c r="I55" s="24">
        <f t="shared" si="22"/>
        <v>100</v>
      </c>
      <c r="J55" s="8"/>
      <c r="K55" s="5"/>
      <c r="L55" s="4"/>
      <c r="M55" s="5"/>
      <c r="N55" s="5"/>
      <c r="O55" s="5"/>
      <c r="P55" s="5"/>
      <c r="Q55" s="18"/>
      <c r="R55" s="18"/>
    </row>
    <row r="56" spans="1:19">
      <c r="A56" s="88"/>
      <c r="B56" s="76"/>
      <c r="C56" s="76"/>
      <c r="D56" s="56" t="s">
        <v>5</v>
      </c>
      <c r="E56" s="2">
        <v>3413.68</v>
      </c>
      <c r="F56" s="2">
        <v>3413.68</v>
      </c>
      <c r="G56" s="2">
        <f t="shared" si="24"/>
        <v>0</v>
      </c>
      <c r="H56" s="2">
        <v>3413.68</v>
      </c>
      <c r="I56" s="24">
        <f t="shared" si="22"/>
        <v>100</v>
      </c>
      <c r="J56" s="8"/>
      <c r="K56" s="5"/>
      <c r="L56" s="4"/>
      <c r="M56" s="5"/>
      <c r="N56" s="5"/>
      <c r="O56" s="5"/>
      <c r="P56" s="5"/>
      <c r="Q56" s="18"/>
      <c r="R56" s="18"/>
    </row>
    <row r="57" spans="1:19">
      <c r="A57" s="88"/>
      <c r="B57" s="76"/>
      <c r="C57" s="76"/>
      <c r="D57" s="6" t="s">
        <v>9</v>
      </c>
      <c r="E57" s="2">
        <v>0</v>
      </c>
      <c r="F57" s="2">
        <v>0</v>
      </c>
      <c r="G57" s="2">
        <f t="shared" si="24"/>
        <v>0</v>
      </c>
      <c r="H57" s="2">
        <v>0</v>
      </c>
      <c r="I57" s="24" t="s">
        <v>235</v>
      </c>
      <c r="J57" s="8"/>
      <c r="K57" s="5"/>
      <c r="L57" s="4"/>
      <c r="M57" s="5"/>
      <c r="N57" s="5"/>
      <c r="O57" s="5"/>
      <c r="P57" s="5"/>
      <c r="Q57" s="18"/>
      <c r="R57" s="18"/>
    </row>
    <row r="58" spans="1:19" ht="25.5" customHeight="1">
      <c r="A58" s="88"/>
      <c r="B58" s="76"/>
      <c r="C58" s="76"/>
      <c r="D58" s="56" t="s">
        <v>18</v>
      </c>
      <c r="E58" s="2">
        <v>0</v>
      </c>
      <c r="F58" s="2">
        <v>0</v>
      </c>
      <c r="G58" s="2">
        <f t="shared" si="24"/>
        <v>0</v>
      </c>
      <c r="H58" s="2">
        <v>0</v>
      </c>
      <c r="I58" s="24" t="s">
        <v>235</v>
      </c>
      <c r="J58" s="8"/>
      <c r="K58" s="5"/>
      <c r="L58" s="4"/>
      <c r="M58" s="5"/>
      <c r="N58" s="5"/>
      <c r="O58" s="5"/>
      <c r="P58" s="5"/>
      <c r="Q58" s="18"/>
      <c r="R58" s="18"/>
    </row>
    <row r="59" spans="1:19" ht="22.5">
      <c r="A59" s="88"/>
      <c r="B59" s="76"/>
      <c r="C59" s="76"/>
      <c r="D59" s="6" t="s">
        <v>7</v>
      </c>
      <c r="E59" s="2">
        <v>0</v>
      </c>
      <c r="F59" s="2">
        <v>0</v>
      </c>
      <c r="G59" s="2">
        <f t="shared" si="24"/>
        <v>0</v>
      </c>
      <c r="H59" s="2">
        <v>0</v>
      </c>
      <c r="I59" s="24" t="s">
        <v>235</v>
      </c>
      <c r="J59" s="5"/>
      <c r="K59" s="5"/>
      <c r="L59" s="4"/>
      <c r="M59" s="5"/>
      <c r="N59" s="5"/>
      <c r="O59" s="5"/>
      <c r="P59" s="5"/>
      <c r="Q59" s="18"/>
      <c r="R59" s="18"/>
    </row>
    <row r="60" spans="1:19" ht="22.5" customHeight="1">
      <c r="A60" s="88"/>
      <c r="B60" s="76" t="s">
        <v>25</v>
      </c>
      <c r="C60" s="76" t="s">
        <v>51</v>
      </c>
      <c r="D60" s="10" t="s">
        <v>4</v>
      </c>
      <c r="E60" s="2">
        <f>E61+E62+E63+E64+E65</f>
        <v>105910.7</v>
      </c>
      <c r="F60" s="2">
        <f>F61+F62+F63+F64+F65</f>
        <v>105910.7</v>
      </c>
      <c r="G60" s="2">
        <f t="shared" si="24"/>
        <v>0</v>
      </c>
      <c r="H60" s="2">
        <f>H61+H62+H63+H64+H65</f>
        <v>105910.7</v>
      </c>
      <c r="I60" s="24">
        <f t="shared" ref="I60:I62" si="25">ROUND(H60/F60 *100,3)</f>
        <v>100</v>
      </c>
      <c r="J60" s="5">
        <v>3</v>
      </c>
      <c r="K60" s="5">
        <v>3</v>
      </c>
      <c r="L60" s="5">
        <f t="shared" ref="L60" si="26">(K60/J60)*100</f>
        <v>100</v>
      </c>
      <c r="M60" s="5">
        <v>3</v>
      </c>
      <c r="N60" s="5">
        <v>3</v>
      </c>
      <c r="O60" s="5">
        <v>14</v>
      </c>
      <c r="P60" s="5">
        <v>14</v>
      </c>
      <c r="Q60" s="18"/>
      <c r="R60" s="18"/>
      <c r="S60" s="49"/>
    </row>
    <row r="61" spans="1:19">
      <c r="A61" s="88"/>
      <c r="B61" s="76"/>
      <c r="C61" s="76"/>
      <c r="D61" s="6" t="s">
        <v>6</v>
      </c>
      <c r="E61" s="2">
        <v>92142.3</v>
      </c>
      <c r="F61" s="2">
        <v>92142.3</v>
      </c>
      <c r="G61" s="2">
        <f t="shared" ref="G61:G66" si="27">F61-E61</f>
        <v>0</v>
      </c>
      <c r="H61" s="2">
        <v>92142.3</v>
      </c>
      <c r="I61" s="24">
        <f t="shared" si="25"/>
        <v>100</v>
      </c>
      <c r="J61" s="8"/>
      <c r="K61" s="5"/>
      <c r="L61" s="4"/>
      <c r="M61" s="5"/>
      <c r="N61" s="5"/>
      <c r="O61" s="5"/>
      <c r="P61" s="5"/>
      <c r="Q61" s="18"/>
      <c r="R61" s="18"/>
    </row>
    <row r="62" spans="1:19">
      <c r="A62" s="88"/>
      <c r="B62" s="76"/>
      <c r="C62" s="76"/>
      <c r="D62" s="56" t="s">
        <v>5</v>
      </c>
      <c r="E62" s="2">
        <v>13768.4</v>
      </c>
      <c r="F62" s="2">
        <v>13768.4</v>
      </c>
      <c r="G62" s="2">
        <f t="shared" si="27"/>
        <v>0</v>
      </c>
      <c r="H62" s="2">
        <v>13768.4</v>
      </c>
      <c r="I62" s="24">
        <f t="shared" si="25"/>
        <v>100</v>
      </c>
      <c r="J62" s="8"/>
      <c r="K62" s="5"/>
      <c r="L62" s="4"/>
      <c r="M62" s="5"/>
      <c r="N62" s="5"/>
      <c r="O62" s="5"/>
      <c r="P62" s="5"/>
      <c r="Q62" s="18"/>
      <c r="R62" s="18"/>
    </row>
    <row r="63" spans="1:19">
      <c r="A63" s="88"/>
      <c r="B63" s="76"/>
      <c r="C63" s="76"/>
      <c r="D63" s="6" t="s">
        <v>9</v>
      </c>
      <c r="E63" s="2">
        <v>0</v>
      </c>
      <c r="F63" s="2">
        <v>0</v>
      </c>
      <c r="G63" s="2">
        <f t="shared" si="27"/>
        <v>0</v>
      </c>
      <c r="H63" s="2">
        <v>0</v>
      </c>
      <c r="I63" s="24" t="s">
        <v>235</v>
      </c>
      <c r="J63" s="8"/>
      <c r="K63" s="5"/>
      <c r="L63" s="4"/>
      <c r="M63" s="5"/>
      <c r="N63" s="5"/>
      <c r="O63" s="5"/>
      <c r="P63" s="5"/>
      <c r="Q63" s="18"/>
      <c r="R63" s="18"/>
    </row>
    <row r="64" spans="1:19" ht="24.75" customHeight="1">
      <c r="A64" s="88"/>
      <c r="B64" s="76"/>
      <c r="C64" s="76"/>
      <c r="D64" s="56" t="s">
        <v>18</v>
      </c>
      <c r="E64" s="2">
        <v>0</v>
      </c>
      <c r="F64" s="2">
        <v>0</v>
      </c>
      <c r="G64" s="2">
        <f t="shared" si="27"/>
        <v>0</v>
      </c>
      <c r="H64" s="2">
        <v>0</v>
      </c>
      <c r="I64" s="24" t="s">
        <v>235</v>
      </c>
      <c r="J64" s="8"/>
      <c r="K64" s="5"/>
      <c r="L64" s="4"/>
      <c r="M64" s="5"/>
      <c r="N64" s="5"/>
      <c r="O64" s="5"/>
      <c r="P64" s="5"/>
      <c r="Q64" s="18"/>
      <c r="R64" s="18"/>
    </row>
    <row r="65" spans="1:19" ht="26.25" customHeight="1">
      <c r="A65" s="88"/>
      <c r="B65" s="76"/>
      <c r="C65" s="76"/>
      <c r="D65" s="6" t="s">
        <v>7</v>
      </c>
      <c r="E65" s="2">
        <v>0</v>
      </c>
      <c r="F65" s="2">
        <v>0</v>
      </c>
      <c r="G65" s="2">
        <f t="shared" si="27"/>
        <v>0</v>
      </c>
      <c r="H65" s="2">
        <v>0</v>
      </c>
      <c r="I65" s="24" t="s">
        <v>235</v>
      </c>
      <c r="J65" s="5"/>
      <c r="K65" s="5"/>
      <c r="L65" s="4"/>
      <c r="M65" s="5"/>
      <c r="N65" s="5"/>
      <c r="O65" s="5"/>
      <c r="P65" s="5"/>
      <c r="Q65" s="18"/>
      <c r="R65" s="18"/>
    </row>
    <row r="66" spans="1:19" ht="19.5" customHeight="1">
      <c r="A66" s="88"/>
      <c r="B66" s="76" t="s">
        <v>26</v>
      </c>
      <c r="C66" s="76" t="s">
        <v>67</v>
      </c>
      <c r="D66" s="10" t="s">
        <v>4</v>
      </c>
      <c r="E66" s="2">
        <f>E67+E68+E69+E70+E71</f>
        <v>795184.06</v>
      </c>
      <c r="F66" s="2">
        <f>F67+F68+F69+F70+F71</f>
        <v>1276125.213</v>
      </c>
      <c r="G66" s="2">
        <f t="shared" si="27"/>
        <v>480941.15299999993</v>
      </c>
      <c r="H66" s="2">
        <f>H67+H68+H69+H70+H71</f>
        <v>1276125.213</v>
      </c>
      <c r="I66" s="24">
        <f t="shared" ref="I66:I68" si="28">ROUND(H66/F66 *100,3)</f>
        <v>100</v>
      </c>
      <c r="J66" s="5">
        <v>1</v>
      </c>
      <c r="K66" s="5">
        <v>1</v>
      </c>
      <c r="L66" s="5">
        <f t="shared" ref="L66" si="29">(K66/J66)*100</f>
        <v>100</v>
      </c>
      <c r="M66" s="5">
        <v>1</v>
      </c>
      <c r="N66" s="5">
        <v>1</v>
      </c>
      <c r="O66" s="5">
        <v>14</v>
      </c>
      <c r="P66" s="5">
        <v>14</v>
      </c>
      <c r="Q66" s="18"/>
      <c r="R66" s="18"/>
      <c r="S66" s="49"/>
    </row>
    <row r="67" spans="1:19">
      <c r="A67" s="88"/>
      <c r="B67" s="76"/>
      <c r="C67" s="76"/>
      <c r="D67" s="6" t="s">
        <v>6</v>
      </c>
      <c r="E67" s="2">
        <v>500000</v>
      </c>
      <c r="F67" s="2">
        <v>918418.8</v>
      </c>
      <c r="G67" s="2">
        <f t="shared" ref="G67:G72" si="30">F67-E67</f>
        <v>418418.80000000005</v>
      </c>
      <c r="H67" s="2">
        <v>918418.8</v>
      </c>
      <c r="I67" s="24">
        <f t="shared" si="28"/>
        <v>100</v>
      </c>
      <c r="J67" s="8"/>
      <c r="K67" s="5"/>
      <c r="L67" s="4"/>
      <c r="M67" s="5"/>
      <c r="N67" s="5"/>
      <c r="O67" s="5"/>
      <c r="P67" s="5"/>
      <c r="Q67" s="18"/>
      <c r="R67" s="18"/>
    </row>
    <row r="68" spans="1:19">
      <c r="A68" s="88"/>
      <c r="B68" s="76"/>
      <c r="C68" s="76"/>
      <c r="D68" s="56" t="s">
        <v>5</v>
      </c>
      <c r="E68" s="2">
        <v>295184.06</v>
      </c>
      <c r="F68" s="2">
        <v>357706.413</v>
      </c>
      <c r="G68" s="2">
        <f t="shared" si="30"/>
        <v>62522.353000000003</v>
      </c>
      <c r="H68" s="2">
        <v>357706.413</v>
      </c>
      <c r="I68" s="24">
        <f t="shared" si="28"/>
        <v>100</v>
      </c>
      <c r="J68" s="8"/>
      <c r="K68" s="5"/>
      <c r="L68" s="4"/>
      <c r="M68" s="5"/>
      <c r="N68" s="5"/>
      <c r="O68" s="5"/>
      <c r="P68" s="5"/>
      <c r="Q68" s="18"/>
      <c r="R68" s="18"/>
    </row>
    <row r="69" spans="1:19">
      <c r="A69" s="88"/>
      <c r="B69" s="76"/>
      <c r="C69" s="76"/>
      <c r="D69" s="6" t="s">
        <v>9</v>
      </c>
      <c r="E69" s="2">
        <v>0</v>
      </c>
      <c r="F69" s="2">
        <v>0</v>
      </c>
      <c r="G69" s="2">
        <f t="shared" si="30"/>
        <v>0</v>
      </c>
      <c r="H69" s="2">
        <v>0</v>
      </c>
      <c r="I69" s="24" t="s">
        <v>235</v>
      </c>
      <c r="J69" s="8"/>
      <c r="K69" s="5"/>
      <c r="L69" s="4"/>
      <c r="M69" s="5"/>
      <c r="N69" s="5"/>
      <c r="O69" s="5"/>
      <c r="P69" s="5"/>
      <c r="Q69" s="18"/>
      <c r="R69" s="18"/>
    </row>
    <row r="70" spans="1:19" ht="22.5">
      <c r="A70" s="88"/>
      <c r="B70" s="76"/>
      <c r="C70" s="76"/>
      <c r="D70" s="56" t="s">
        <v>18</v>
      </c>
      <c r="E70" s="2">
        <v>0</v>
      </c>
      <c r="F70" s="2">
        <v>0</v>
      </c>
      <c r="G70" s="2">
        <f t="shared" si="30"/>
        <v>0</v>
      </c>
      <c r="H70" s="2">
        <v>0</v>
      </c>
      <c r="I70" s="24" t="s">
        <v>235</v>
      </c>
      <c r="J70" s="8"/>
      <c r="K70" s="5"/>
      <c r="L70" s="4"/>
      <c r="M70" s="5"/>
      <c r="N70" s="5"/>
      <c r="O70" s="5"/>
      <c r="P70" s="5"/>
      <c r="Q70" s="18"/>
      <c r="R70" s="18"/>
    </row>
    <row r="71" spans="1:19" ht="25.5" customHeight="1">
      <c r="A71" s="88"/>
      <c r="B71" s="76"/>
      <c r="C71" s="76"/>
      <c r="D71" s="6" t="s">
        <v>7</v>
      </c>
      <c r="E71" s="2">
        <v>0</v>
      </c>
      <c r="F71" s="2">
        <v>0</v>
      </c>
      <c r="G71" s="2">
        <f t="shared" si="30"/>
        <v>0</v>
      </c>
      <c r="H71" s="2">
        <v>0</v>
      </c>
      <c r="I71" s="24" t="s">
        <v>235</v>
      </c>
      <c r="J71" s="5"/>
      <c r="K71" s="5"/>
      <c r="L71" s="4"/>
      <c r="M71" s="5"/>
      <c r="N71" s="5"/>
      <c r="O71" s="5"/>
      <c r="P71" s="5"/>
      <c r="Q71" s="18"/>
      <c r="R71" s="18"/>
    </row>
    <row r="72" spans="1:19" ht="19.5" customHeight="1">
      <c r="A72" s="88"/>
      <c r="B72" s="76" t="s">
        <v>27</v>
      </c>
      <c r="C72" s="76" t="s">
        <v>51</v>
      </c>
      <c r="D72" s="10" t="s">
        <v>4</v>
      </c>
      <c r="E72" s="2">
        <f>E73+E74+E75+E76+E77</f>
        <v>164132.75</v>
      </c>
      <c r="F72" s="2">
        <f>F73+F74+F75+F76+F77</f>
        <v>164127.85399999999</v>
      </c>
      <c r="G72" s="2">
        <f t="shared" si="30"/>
        <v>-4.8960000000079162</v>
      </c>
      <c r="H72" s="2">
        <f>H73+H74+H75+H76+H77</f>
        <v>164125.92300000001</v>
      </c>
      <c r="I72" s="24">
        <f t="shared" ref="I72:I74" si="31">ROUND(H72/F72 *100,3)</f>
        <v>99.998999999999995</v>
      </c>
      <c r="J72" s="5">
        <v>10</v>
      </c>
      <c r="K72" s="5">
        <v>10</v>
      </c>
      <c r="L72" s="5">
        <f t="shared" ref="L72" si="32">(K72/J72)*100</f>
        <v>100</v>
      </c>
      <c r="M72" s="5">
        <v>9</v>
      </c>
      <c r="N72" s="5">
        <v>9</v>
      </c>
      <c r="O72" s="5">
        <v>52</v>
      </c>
      <c r="P72" s="5">
        <v>52</v>
      </c>
      <c r="Q72" s="18"/>
      <c r="R72" s="18"/>
      <c r="S72" s="49"/>
    </row>
    <row r="73" spans="1:19">
      <c r="A73" s="88"/>
      <c r="B73" s="76"/>
      <c r="C73" s="76"/>
      <c r="D73" s="6" t="s">
        <v>6</v>
      </c>
      <c r="E73" s="2">
        <v>124615.4</v>
      </c>
      <c r="F73" s="2">
        <v>124615.4</v>
      </c>
      <c r="G73" s="2">
        <f t="shared" ref="G73:G78" si="33">F73-E73</f>
        <v>0</v>
      </c>
      <c r="H73" s="2">
        <v>124613.72</v>
      </c>
      <c r="I73" s="24">
        <f t="shared" si="31"/>
        <v>99.998999999999995</v>
      </c>
      <c r="J73" s="8"/>
      <c r="K73" s="5"/>
      <c r="L73" s="5"/>
      <c r="M73" s="5"/>
      <c r="N73" s="5"/>
      <c r="O73" s="5"/>
      <c r="P73" s="5"/>
      <c r="Q73" s="18"/>
      <c r="R73" s="18"/>
    </row>
    <row r="74" spans="1:19">
      <c r="A74" s="88"/>
      <c r="B74" s="76"/>
      <c r="C74" s="76"/>
      <c r="D74" s="56" t="s">
        <v>5</v>
      </c>
      <c r="E74" s="2">
        <v>39517.35</v>
      </c>
      <c r="F74" s="2">
        <v>39512.453999999998</v>
      </c>
      <c r="G74" s="2">
        <f t="shared" si="33"/>
        <v>-4.8960000000006403</v>
      </c>
      <c r="H74" s="2">
        <v>39512.203000000001</v>
      </c>
      <c r="I74" s="24">
        <f t="shared" si="31"/>
        <v>99.998999999999995</v>
      </c>
      <c r="J74" s="8"/>
      <c r="K74" s="5"/>
      <c r="L74" s="4"/>
      <c r="M74" s="5"/>
      <c r="N74" s="5"/>
      <c r="O74" s="5"/>
      <c r="P74" s="5"/>
      <c r="Q74" s="18"/>
      <c r="R74" s="18"/>
    </row>
    <row r="75" spans="1:19">
      <c r="A75" s="88"/>
      <c r="B75" s="76"/>
      <c r="C75" s="76"/>
      <c r="D75" s="6" t="s">
        <v>9</v>
      </c>
      <c r="E75" s="2">
        <v>0</v>
      </c>
      <c r="F75" s="2">
        <v>0</v>
      </c>
      <c r="G75" s="2">
        <f t="shared" si="33"/>
        <v>0</v>
      </c>
      <c r="H75" s="2">
        <v>0</v>
      </c>
      <c r="I75" s="24" t="s">
        <v>235</v>
      </c>
      <c r="J75" s="8"/>
      <c r="K75" s="5"/>
      <c r="L75" s="4"/>
      <c r="M75" s="5"/>
      <c r="N75" s="5"/>
      <c r="O75" s="5"/>
      <c r="P75" s="5"/>
      <c r="Q75" s="18"/>
      <c r="R75" s="18"/>
    </row>
    <row r="76" spans="1:19" ht="24" customHeight="1">
      <c r="A76" s="88"/>
      <c r="B76" s="76"/>
      <c r="C76" s="76"/>
      <c r="D76" s="56" t="s">
        <v>18</v>
      </c>
      <c r="E76" s="2">
        <v>0</v>
      </c>
      <c r="F76" s="2">
        <v>0</v>
      </c>
      <c r="G76" s="2">
        <f t="shared" si="33"/>
        <v>0</v>
      </c>
      <c r="H76" s="2">
        <v>0</v>
      </c>
      <c r="I76" s="24" t="s">
        <v>235</v>
      </c>
      <c r="J76" s="8"/>
      <c r="K76" s="5"/>
      <c r="L76" s="4"/>
      <c r="M76" s="5"/>
      <c r="N76" s="5"/>
      <c r="O76" s="5"/>
      <c r="P76" s="5"/>
      <c r="Q76" s="18"/>
      <c r="R76" s="18"/>
    </row>
    <row r="77" spans="1:19" ht="26.25" customHeight="1">
      <c r="A77" s="88"/>
      <c r="B77" s="76"/>
      <c r="C77" s="76"/>
      <c r="D77" s="6" t="s">
        <v>7</v>
      </c>
      <c r="E77" s="2">
        <v>0</v>
      </c>
      <c r="F77" s="2">
        <v>0</v>
      </c>
      <c r="G77" s="2">
        <f t="shared" si="33"/>
        <v>0</v>
      </c>
      <c r="H77" s="2">
        <v>0</v>
      </c>
      <c r="I77" s="24" t="s">
        <v>235</v>
      </c>
      <c r="J77" s="5"/>
      <c r="K77" s="5"/>
      <c r="L77" s="4"/>
      <c r="M77" s="5"/>
      <c r="N77" s="5"/>
      <c r="O77" s="5"/>
      <c r="P77" s="5"/>
      <c r="Q77" s="18"/>
      <c r="R77" s="18"/>
    </row>
    <row r="78" spans="1:19" ht="24.75" customHeight="1">
      <c r="A78" s="88"/>
      <c r="B78" s="76" t="s">
        <v>28</v>
      </c>
      <c r="C78" s="76" t="s">
        <v>51</v>
      </c>
      <c r="D78" s="10" t="s">
        <v>4</v>
      </c>
      <c r="E78" s="2">
        <f>E79+E80+E81+E82+E83</f>
        <v>589551.99</v>
      </c>
      <c r="F78" s="2">
        <f>F79+F80+F81+F82+F83</f>
        <v>600075.11199999996</v>
      </c>
      <c r="G78" s="2">
        <f t="shared" si="33"/>
        <v>10523.121999999974</v>
      </c>
      <c r="H78" s="2">
        <f>H79+H80+H81+H82+H83</f>
        <v>593619.66599999997</v>
      </c>
      <c r="I78" s="24">
        <f t="shared" ref="I78:I80" si="34">ROUND(H78/F78 *100,3)</f>
        <v>98.924000000000007</v>
      </c>
      <c r="J78" s="5">
        <v>3</v>
      </c>
      <c r="K78" s="5">
        <v>3</v>
      </c>
      <c r="L78" s="5">
        <f t="shared" ref="L78" si="35">(K78/J78)*100</f>
        <v>100</v>
      </c>
      <c r="M78" s="5">
        <v>4</v>
      </c>
      <c r="N78" s="5">
        <v>4</v>
      </c>
      <c r="O78" s="5">
        <v>15</v>
      </c>
      <c r="P78" s="5">
        <v>15</v>
      </c>
      <c r="Q78" s="18"/>
      <c r="R78" s="18"/>
      <c r="S78" s="49"/>
    </row>
    <row r="79" spans="1:19">
      <c r="A79" s="88"/>
      <c r="B79" s="76"/>
      <c r="C79" s="76"/>
      <c r="D79" s="6" t="s">
        <v>6</v>
      </c>
      <c r="E79" s="2">
        <v>0</v>
      </c>
      <c r="F79" s="2">
        <v>6449.83</v>
      </c>
      <c r="G79" s="2">
        <f t="shared" ref="G79:G84" si="36">F79-E79</f>
        <v>6449.83</v>
      </c>
      <c r="H79" s="2">
        <v>3447.23</v>
      </c>
      <c r="I79" s="24">
        <f t="shared" si="34"/>
        <v>53.447000000000003</v>
      </c>
      <c r="J79" s="8"/>
      <c r="K79" s="5"/>
      <c r="L79" s="4"/>
      <c r="M79" s="5"/>
      <c r="N79" s="5"/>
      <c r="O79" s="5"/>
      <c r="P79" s="5"/>
      <c r="Q79" s="18"/>
      <c r="R79" s="18"/>
    </row>
    <row r="80" spans="1:19">
      <c r="A80" s="88"/>
      <c r="B80" s="76"/>
      <c r="C80" s="76"/>
      <c r="D80" s="56" t="s">
        <v>5</v>
      </c>
      <c r="E80" s="2">
        <v>589551.99</v>
      </c>
      <c r="F80" s="2">
        <v>593625.28200000001</v>
      </c>
      <c r="G80" s="2">
        <f t="shared" si="36"/>
        <v>4073.2920000000158</v>
      </c>
      <c r="H80" s="2">
        <v>590172.43599999999</v>
      </c>
      <c r="I80" s="24">
        <f t="shared" si="34"/>
        <v>99.418000000000006</v>
      </c>
      <c r="J80" s="8"/>
      <c r="K80" s="5"/>
      <c r="L80" s="4"/>
      <c r="M80" s="5"/>
      <c r="N80" s="5"/>
      <c r="O80" s="5"/>
      <c r="P80" s="5"/>
      <c r="Q80" s="18"/>
      <c r="R80" s="18"/>
    </row>
    <row r="81" spans="1:19">
      <c r="A81" s="88"/>
      <c r="B81" s="76"/>
      <c r="C81" s="76"/>
      <c r="D81" s="6" t="s">
        <v>9</v>
      </c>
      <c r="E81" s="2">
        <v>0</v>
      </c>
      <c r="F81" s="2">
        <v>0</v>
      </c>
      <c r="G81" s="2">
        <f t="shared" si="36"/>
        <v>0</v>
      </c>
      <c r="H81" s="2">
        <v>0</v>
      </c>
      <c r="I81" s="24" t="s">
        <v>235</v>
      </c>
      <c r="J81" s="8"/>
      <c r="K81" s="5"/>
      <c r="L81" s="4"/>
      <c r="M81" s="5"/>
      <c r="N81" s="5"/>
      <c r="O81" s="5"/>
      <c r="P81" s="5"/>
      <c r="Q81" s="18"/>
      <c r="R81" s="18"/>
    </row>
    <row r="82" spans="1:19" ht="25.5" customHeight="1">
      <c r="A82" s="88"/>
      <c r="B82" s="76"/>
      <c r="C82" s="76"/>
      <c r="D82" s="56" t="s">
        <v>18</v>
      </c>
      <c r="E82" s="2">
        <v>0</v>
      </c>
      <c r="F82" s="2">
        <v>0</v>
      </c>
      <c r="G82" s="2">
        <f t="shared" si="36"/>
        <v>0</v>
      </c>
      <c r="H82" s="2">
        <v>0</v>
      </c>
      <c r="I82" s="24" t="s">
        <v>235</v>
      </c>
      <c r="J82" s="8"/>
      <c r="K82" s="5"/>
      <c r="L82" s="4"/>
      <c r="M82" s="5"/>
      <c r="N82" s="5"/>
      <c r="O82" s="5"/>
      <c r="P82" s="5"/>
      <c r="Q82" s="18"/>
      <c r="R82" s="18"/>
    </row>
    <row r="83" spans="1:19" ht="26.25" customHeight="1">
      <c r="A83" s="88"/>
      <c r="B83" s="76"/>
      <c r="C83" s="76"/>
      <c r="D83" s="6" t="s">
        <v>7</v>
      </c>
      <c r="E83" s="2">
        <v>0</v>
      </c>
      <c r="F83" s="2">
        <v>0</v>
      </c>
      <c r="G83" s="2">
        <f t="shared" si="36"/>
        <v>0</v>
      </c>
      <c r="H83" s="2">
        <v>0</v>
      </c>
      <c r="I83" s="24" t="s">
        <v>235</v>
      </c>
      <c r="J83" s="5"/>
      <c r="K83" s="5"/>
      <c r="L83" s="4"/>
      <c r="M83" s="5"/>
      <c r="N83" s="5"/>
      <c r="O83" s="5"/>
      <c r="P83" s="5"/>
      <c r="Q83" s="18"/>
      <c r="R83" s="18"/>
    </row>
    <row r="84" spans="1:19" ht="15" customHeight="1">
      <c r="A84" s="88"/>
      <c r="B84" s="76" t="s">
        <v>272</v>
      </c>
      <c r="C84" s="76" t="s">
        <v>51</v>
      </c>
      <c r="D84" s="10" t="s">
        <v>4</v>
      </c>
      <c r="E84" s="2">
        <f>E85+E86+E87+E88+E89</f>
        <v>1962596.69</v>
      </c>
      <c r="F84" s="2">
        <f>F85+F86+F87+F88+F89</f>
        <v>2022441.125</v>
      </c>
      <c r="G84" s="2">
        <f t="shared" si="36"/>
        <v>59844.435000000056</v>
      </c>
      <c r="H84" s="2">
        <f>H85+H86+H87+H88+H89</f>
        <v>1828839.713</v>
      </c>
      <c r="I84" s="24">
        <f t="shared" ref="I84:I86" si="37">ROUND(H84/F84 *100,3)</f>
        <v>90.427000000000007</v>
      </c>
      <c r="J84" s="5">
        <v>3</v>
      </c>
      <c r="K84" s="5">
        <v>3</v>
      </c>
      <c r="L84" s="5">
        <f t="shared" ref="L84" si="38">(K84/J84)*100</f>
        <v>100</v>
      </c>
      <c r="M84" s="5">
        <v>3</v>
      </c>
      <c r="N84" s="5">
        <v>3</v>
      </c>
      <c r="O84" s="5">
        <v>0</v>
      </c>
      <c r="P84" s="5">
        <v>0</v>
      </c>
      <c r="Q84" s="18"/>
      <c r="R84" s="18"/>
      <c r="S84" s="49"/>
    </row>
    <row r="85" spans="1:19">
      <c r="A85" s="88"/>
      <c r="B85" s="77"/>
      <c r="C85" s="76"/>
      <c r="D85" s="6" t="s">
        <v>6</v>
      </c>
      <c r="E85" s="2">
        <v>1236773.2</v>
      </c>
      <c r="F85" s="2">
        <v>1268351.05</v>
      </c>
      <c r="G85" s="2">
        <f t="shared" ref="G85:G90" si="39">F85-E85</f>
        <v>31577.850000000093</v>
      </c>
      <c r="H85" s="2">
        <v>1106327.5</v>
      </c>
      <c r="I85" s="24">
        <f t="shared" si="37"/>
        <v>87.225999999999999</v>
      </c>
      <c r="J85" s="8"/>
      <c r="K85" s="5"/>
      <c r="L85" s="4"/>
      <c r="M85" s="5"/>
      <c r="N85" s="5"/>
      <c r="O85" s="5"/>
      <c r="P85" s="5"/>
      <c r="Q85" s="18"/>
      <c r="R85" s="18"/>
    </row>
    <row r="86" spans="1:19">
      <c r="A86" s="88"/>
      <c r="B86" s="77"/>
      <c r="C86" s="76"/>
      <c r="D86" s="56" t="s">
        <v>5</v>
      </c>
      <c r="E86" s="2">
        <v>725823.49</v>
      </c>
      <c r="F86" s="2">
        <v>754090.07499999995</v>
      </c>
      <c r="G86" s="2">
        <f t="shared" si="39"/>
        <v>28266.584999999963</v>
      </c>
      <c r="H86" s="2">
        <v>722512.21299999999</v>
      </c>
      <c r="I86" s="24">
        <f t="shared" si="37"/>
        <v>95.811999999999998</v>
      </c>
      <c r="J86" s="8"/>
      <c r="K86" s="5"/>
      <c r="L86" s="4"/>
      <c r="M86" s="5"/>
      <c r="N86" s="5"/>
      <c r="O86" s="5"/>
      <c r="P86" s="5"/>
      <c r="Q86" s="18"/>
      <c r="R86" s="18"/>
    </row>
    <row r="87" spans="1:19">
      <c r="A87" s="88"/>
      <c r="B87" s="77"/>
      <c r="C87" s="76"/>
      <c r="D87" s="6" t="s">
        <v>9</v>
      </c>
      <c r="E87" s="2">
        <v>0</v>
      </c>
      <c r="F87" s="2">
        <v>0</v>
      </c>
      <c r="G87" s="2">
        <f t="shared" si="39"/>
        <v>0</v>
      </c>
      <c r="H87" s="2">
        <v>0</v>
      </c>
      <c r="I87" s="24" t="s">
        <v>235</v>
      </c>
      <c r="J87" s="8"/>
      <c r="K87" s="5"/>
      <c r="L87" s="4"/>
      <c r="M87" s="5"/>
      <c r="N87" s="5"/>
      <c r="O87" s="5"/>
      <c r="P87" s="5"/>
      <c r="Q87" s="18"/>
      <c r="R87" s="18"/>
    </row>
    <row r="88" spans="1:19" ht="23.25" customHeight="1">
      <c r="A88" s="88"/>
      <c r="B88" s="77"/>
      <c r="C88" s="76"/>
      <c r="D88" s="56" t="s">
        <v>18</v>
      </c>
      <c r="E88" s="2">
        <v>0</v>
      </c>
      <c r="F88" s="2">
        <v>0</v>
      </c>
      <c r="G88" s="2">
        <f t="shared" si="39"/>
        <v>0</v>
      </c>
      <c r="H88" s="2">
        <v>0</v>
      </c>
      <c r="I88" s="24" t="s">
        <v>235</v>
      </c>
      <c r="J88" s="8"/>
      <c r="K88" s="5"/>
      <c r="L88" s="4"/>
      <c r="M88" s="5"/>
      <c r="N88" s="5"/>
      <c r="O88" s="5"/>
      <c r="P88" s="5"/>
      <c r="Q88" s="18"/>
      <c r="R88" s="18"/>
    </row>
    <row r="89" spans="1:19" ht="28.5" customHeight="1">
      <c r="A89" s="88"/>
      <c r="B89" s="77"/>
      <c r="C89" s="76"/>
      <c r="D89" s="56" t="s">
        <v>7</v>
      </c>
      <c r="E89" s="13">
        <v>0</v>
      </c>
      <c r="F89" s="13">
        <v>0</v>
      </c>
      <c r="G89" s="13">
        <f t="shared" si="39"/>
        <v>0</v>
      </c>
      <c r="H89" s="13">
        <v>0</v>
      </c>
      <c r="I89" s="26" t="s">
        <v>235</v>
      </c>
      <c r="J89" s="15"/>
      <c r="K89" s="15"/>
      <c r="L89" s="16"/>
      <c r="M89" s="5"/>
      <c r="N89" s="5"/>
      <c r="O89" s="5"/>
      <c r="P89" s="5"/>
      <c r="Q89" s="18"/>
      <c r="R89" s="18"/>
    </row>
    <row r="90" spans="1:19">
      <c r="A90" s="88"/>
      <c r="B90" s="76" t="s">
        <v>29</v>
      </c>
      <c r="C90" s="76" t="s">
        <v>51</v>
      </c>
      <c r="D90" s="10" t="s">
        <v>4</v>
      </c>
      <c r="E90" s="2">
        <f>E91+E92+E93+E94+E95</f>
        <v>49964.91</v>
      </c>
      <c r="F90" s="2">
        <f>F91+F92+F93+F94+F95</f>
        <v>49891.947999999997</v>
      </c>
      <c r="G90" s="2">
        <f t="shared" si="39"/>
        <v>-72.96200000000681</v>
      </c>
      <c r="H90" s="2">
        <f>H91+H92+H93+H94+H95</f>
        <v>49891.947</v>
      </c>
      <c r="I90" s="24">
        <f t="shared" ref="I90:I92" si="40">ROUND(H90/F90 *100,3)</f>
        <v>100</v>
      </c>
      <c r="J90" s="5">
        <v>7</v>
      </c>
      <c r="K90" s="5">
        <v>7</v>
      </c>
      <c r="L90" s="5">
        <f t="shared" ref="L90" si="41">(K90/J90)*100</f>
        <v>100</v>
      </c>
      <c r="M90" s="5">
        <v>10</v>
      </c>
      <c r="N90" s="5">
        <v>10</v>
      </c>
      <c r="O90" s="5">
        <v>0</v>
      </c>
      <c r="P90" s="5">
        <v>0</v>
      </c>
      <c r="Q90" s="18"/>
      <c r="R90" s="18"/>
      <c r="S90" s="49"/>
    </row>
    <row r="91" spans="1:19">
      <c r="A91" s="88"/>
      <c r="B91" s="77"/>
      <c r="C91" s="76"/>
      <c r="D91" s="6" t="s">
        <v>6</v>
      </c>
      <c r="E91" s="2">
        <v>0</v>
      </c>
      <c r="F91" s="2">
        <v>0</v>
      </c>
      <c r="G91" s="2">
        <f t="shared" ref="G91:G96" si="42">F91-E91</f>
        <v>0</v>
      </c>
      <c r="H91" s="2">
        <v>0</v>
      </c>
      <c r="I91" s="24" t="s">
        <v>235</v>
      </c>
      <c r="J91" s="8"/>
      <c r="K91" s="5"/>
      <c r="L91" s="4"/>
      <c r="M91" s="5"/>
      <c r="N91" s="5"/>
      <c r="O91" s="5"/>
      <c r="P91" s="5"/>
      <c r="Q91" s="18"/>
      <c r="R91" s="18"/>
    </row>
    <row r="92" spans="1:19">
      <c r="A92" s="88"/>
      <c r="B92" s="77"/>
      <c r="C92" s="76"/>
      <c r="D92" s="56" t="s">
        <v>5</v>
      </c>
      <c r="E92" s="2">
        <v>49964.91</v>
      </c>
      <c r="F92" s="2">
        <v>49891.947999999997</v>
      </c>
      <c r="G92" s="2">
        <f t="shared" si="42"/>
        <v>-72.96200000000681</v>
      </c>
      <c r="H92" s="2">
        <v>49891.947</v>
      </c>
      <c r="I92" s="24">
        <f t="shared" si="40"/>
        <v>100</v>
      </c>
      <c r="J92" s="8"/>
      <c r="K92" s="5"/>
      <c r="L92" s="4"/>
      <c r="M92" s="5"/>
      <c r="N92" s="5"/>
      <c r="O92" s="5"/>
      <c r="P92" s="5"/>
      <c r="Q92" s="18"/>
      <c r="R92" s="18"/>
    </row>
    <row r="93" spans="1:19">
      <c r="A93" s="88"/>
      <c r="B93" s="77"/>
      <c r="C93" s="76"/>
      <c r="D93" s="6" t="s">
        <v>9</v>
      </c>
      <c r="E93" s="2">
        <v>0</v>
      </c>
      <c r="F93" s="2">
        <v>0</v>
      </c>
      <c r="G93" s="2">
        <f t="shared" si="42"/>
        <v>0</v>
      </c>
      <c r="H93" s="2">
        <v>0</v>
      </c>
      <c r="I93" s="24" t="s">
        <v>235</v>
      </c>
      <c r="J93" s="8"/>
      <c r="K93" s="5"/>
      <c r="L93" s="4"/>
      <c r="M93" s="5"/>
      <c r="N93" s="5"/>
      <c r="O93" s="5"/>
      <c r="P93" s="5"/>
      <c r="Q93" s="18"/>
      <c r="R93" s="18"/>
    </row>
    <row r="94" spans="1:19" ht="22.5">
      <c r="A94" s="88"/>
      <c r="B94" s="77"/>
      <c r="C94" s="76"/>
      <c r="D94" s="56" t="s">
        <v>18</v>
      </c>
      <c r="E94" s="2">
        <v>0</v>
      </c>
      <c r="F94" s="2">
        <v>0</v>
      </c>
      <c r="G94" s="2">
        <f t="shared" si="42"/>
        <v>0</v>
      </c>
      <c r="H94" s="2">
        <v>0</v>
      </c>
      <c r="I94" s="24" t="s">
        <v>235</v>
      </c>
      <c r="J94" s="8"/>
      <c r="K94" s="5"/>
      <c r="L94" s="4"/>
      <c r="M94" s="5"/>
      <c r="N94" s="5"/>
      <c r="O94" s="5"/>
      <c r="P94" s="5"/>
      <c r="Q94" s="18"/>
      <c r="R94" s="18"/>
    </row>
    <row r="95" spans="1:19" ht="24" customHeight="1">
      <c r="A95" s="88"/>
      <c r="B95" s="77"/>
      <c r="C95" s="76"/>
      <c r="D95" s="56" t="s">
        <v>7</v>
      </c>
      <c r="E95" s="2">
        <v>0</v>
      </c>
      <c r="F95" s="2">
        <v>0</v>
      </c>
      <c r="G95" s="2">
        <f t="shared" si="42"/>
        <v>0</v>
      </c>
      <c r="H95" s="2">
        <v>0</v>
      </c>
      <c r="I95" s="24" t="s">
        <v>235</v>
      </c>
      <c r="J95" s="5"/>
      <c r="K95" s="5"/>
      <c r="L95" s="4"/>
      <c r="M95" s="5"/>
      <c r="N95" s="5"/>
      <c r="O95" s="5"/>
      <c r="P95" s="5"/>
      <c r="Q95" s="18"/>
      <c r="R95" s="18"/>
    </row>
    <row r="96" spans="1:19">
      <c r="A96" s="88"/>
      <c r="B96" s="76" t="s">
        <v>30</v>
      </c>
      <c r="C96" s="76" t="s">
        <v>51</v>
      </c>
      <c r="D96" s="10" t="s">
        <v>4</v>
      </c>
      <c r="E96" s="2">
        <f>E97+E98+E99+E100+E101</f>
        <v>284576.52</v>
      </c>
      <c r="F96" s="2">
        <f>F97+F98+F99+F100+F101</f>
        <v>262357.78200000001</v>
      </c>
      <c r="G96" s="2">
        <f t="shared" si="42"/>
        <v>-22218.738000000012</v>
      </c>
      <c r="H96" s="2">
        <f>H97+H98+H99+H100+H101</f>
        <v>261004.75099999999</v>
      </c>
      <c r="I96" s="24">
        <f t="shared" ref="I96:I98" si="43">ROUND(H96/F96 *100,3)</f>
        <v>99.483999999999995</v>
      </c>
      <c r="J96" s="5">
        <v>2</v>
      </c>
      <c r="K96" s="5">
        <v>0</v>
      </c>
      <c r="L96" s="5">
        <f t="shared" ref="L96" si="44">(K96/J96)*100</f>
        <v>0</v>
      </c>
      <c r="M96" s="5">
        <v>6</v>
      </c>
      <c r="N96" s="5">
        <v>6</v>
      </c>
      <c r="O96" s="5">
        <v>12</v>
      </c>
      <c r="P96" s="5">
        <v>12</v>
      </c>
      <c r="Q96" s="18"/>
      <c r="R96" s="18"/>
      <c r="S96" s="49"/>
    </row>
    <row r="97" spans="1:19">
      <c r="A97" s="88"/>
      <c r="B97" s="77"/>
      <c r="C97" s="76"/>
      <c r="D97" s="6" t="s">
        <v>6</v>
      </c>
      <c r="E97" s="2">
        <v>36130.199999999997</v>
      </c>
      <c r="F97" s="2">
        <v>36749.279999999999</v>
      </c>
      <c r="G97" s="2">
        <f t="shared" ref="G97:G102" si="45">F97-E97</f>
        <v>619.08000000000175</v>
      </c>
      <c r="H97" s="2">
        <v>36110.75</v>
      </c>
      <c r="I97" s="24">
        <f t="shared" si="43"/>
        <v>98.262</v>
      </c>
      <c r="J97" s="8"/>
      <c r="K97" s="5"/>
      <c r="L97" s="4"/>
      <c r="M97" s="5"/>
      <c r="N97" s="5"/>
      <c r="O97" s="5"/>
      <c r="P97" s="5"/>
      <c r="Q97" s="18"/>
      <c r="R97" s="18"/>
    </row>
    <row r="98" spans="1:19">
      <c r="A98" s="88"/>
      <c r="B98" s="77"/>
      <c r="C98" s="76"/>
      <c r="D98" s="56" t="s">
        <v>5</v>
      </c>
      <c r="E98" s="2">
        <v>248446.32</v>
      </c>
      <c r="F98" s="2">
        <v>225608.50200000001</v>
      </c>
      <c r="G98" s="2">
        <f t="shared" si="45"/>
        <v>-22837.817999999999</v>
      </c>
      <c r="H98" s="2">
        <v>224894.00099999999</v>
      </c>
      <c r="I98" s="24">
        <f t="shared" si="43"/>
        <v>99.683000000000007</v>
      </c>
      <c r="J98" s="8"/>
      <c r="K98" s="5"/>
      <c r="L98" s="4"/>
      <c r="M98" s="5"/>
      <c r="N98" s="5"/>
      <c r="O98" s="5"/>
      <c r="P98" s="5"/>
      <c r="Q98" s="18"/>
      <c r="R98" s="18"/>
    </row>
    <row r="99" spans="1:19">
      <c r="A99" s="88"/>
      <c r="B99" s="77"/>
      <c r="C99" s="76"/>
      <c r="D99" s="6" t="s">
        <v>9</v>
      </c>
      <c r="E99" s="2">
        <v>0</v>
      </c>
      <c r="F99" s="2">
        <v>0</v>
      </c>
      <c r="G99" s="2">
        <f t="shared" si="45"/>
        <v>0</v>
      </c>
      <c r="H99" s="2">
        <v>0</v>
      </c>
      <c r="I99" s="24" t="s">
        <v>235</v>
      </c>
      <c r="J99" s="8"/>
      <c r="K99" s="5"/>
      <c r="L99" s="4"/>
      <c r="M99" s="5"/>
      <c r="N99" s="5"/>
      <c r="O99" s="5"/>
      <c r="P99" s="5"/>
      <c r="Q99" s="18"/>
      <c r="R99" s="18"/>
    </row>
    <row r="100" spans="1:19" ht="26.25" customHeight="1">
      <c r="A100" s="88"/>
      <c r="B100" s="77"/>
      <c r="C100" s="76"/>
      <c r="D100" s="56" t="s">
        <v>18</v>
      </c>
      <c r="E100" s="2">
        <v>0</v>
      </c>
      <c r="F100" s="2">
        <v>0</v>
      </c>
      <c r="G100" s="2">
        <f t="shared" si="45"/>
        <v>0</v>
      </c>
      <c r="H100" s="2">
        <v>0</v>
      </c>
      <c r="I100" s="24" t="s">
        <v>235</v>
      </c>
      <c r="J100" s="8"/>
      <c r="K100" s="5"/>
      <c r="L100" s="4"/>
      <c r="M100" s="5"/>
      <c r="N100" s="5"/>
      <c r="O100" s="5"/>
      <c r="P100" s="5"/>
      <c r="Q100" s="18"/>
      <c r="R100" s="18"/>
    </row>
    <row r="101" spans="1:19" ht="25.5" customHeight="1">
      <c r="A101" s="88"/>
      <c r="B101" s="77"/>
      <c r="C101" s="76"/>
      <c r="D101" s="56" t="s">
        <v>7</v>
      </c>
      <c r="E101" s="2">
        <v>0</v>
      </c>
      <c r="F101" s="2">
        <v>0</v>
      </c>
      <c r="G101" s="2">
        <f t="shared" si="45"/>
        <v>0</v>
      </c>
      <c r="H101" s="2">
        <v>0</v>
      </c>
      <c r="I101" s="24" t="s">
        <v>235</v>
      </c>
      <c r="J101" s="5"/>
      <c r="K101" s="5"/>
      <c r="L101" s="4"/>
      <c r="M101" s="5"/>
      <c r="N101" s="5"/>
      <c r="O101" s="5"/>
      <c r="P101" s="5"/>
      <c r="Q101" s="18"/>
      <c r="R101" s="18"/>
    </row>
    <row r="102" spans="1:19" ht="21.75" customHeight="1">
      <c r="A102" s="88"/>
      <c r="B102" s="76" t="s">
        <v>271</v>
      </c>
      <c r="C102" s="76" t="s">
        <v>51</v>
      </c>
      <c r="D102" s="10" t="s">
        <v>4</v>
      </c>
      <c r="E102" s="2">
        <f>E103+E104+E105+E106+E107</f>
        <v>2330716.0699999998</v>
      </c>
      <c r="F102" s="2">
        <f>F103+F104+F105+F106+F107</f>
        <v>2972923.645</v>
      </c>
      <c r="G102" s="2">
        <f t="shared" si="45"/>
        <v>642207.57500000019</v>
      </c>
      <c r="H102" s="2">
        <f>H103+H104+H105+H106+H107</f>
        <v>2919093.6749999998</v>
      </c>
      <c r="I102" s="24">
        <f t="shared" ref="I102:I104" si="46">ROUND(H102/F102 *100,3)</f>
        <v>98.188999999999993</v>
      </c>
      <c r="J102" s="5">
        <v>3</v>
      </c>
      <c r="K102" s="5">
        <v>1</v>
      </c>
      <c r="L102" s="32">
        <f t="shared" ref="L102" si="47">(K102/J102)*100</f>
        <v>33.333333333333329</v>
      </c>
      <c r="M102" s="5">
        <v>5</v>
      </c>
      <c r="N102" s="5">
        <v>4</v>
      </c>
      <c r="O102" s="5">
        <v>13</v>
      </c>
      <c r="P102" s="5">
        <v>13</v>
      </c>
      <c r="Q102" s="18"/>
      <c r="R102" s="18"/>
      <c r="S102" s="49"/>
    </row>
    <row r="103" spans="1:19">
      <c r="A103" s="88"/>
      <c r="B103" s="76"/>
      <c r="C103" s="76"/>
      <c r="D103" s="6" t="s">
        <v>6</v>
      </c>
      <c r="E103" s="2">
        <v>680620.1</v>
      </c>
      <c r="F103" s="2">
        <v>1321073.05</v>
      </c>
      <c r="G103" s="2">
        <f t="shared" ref="G103:G108" si="48">F103-E103</f>
        <v>640452.95000000007</v>
      </c>
      <c r="H103" s="2">
        <v>1284817.1299999999</v>
      </c>
      <c r="I103" s="24">
        <f t="shared" si="46"/>
        <v>97.256</v>
      </c>
      <c r="J103" s="8"/>
      <c r="K103" s="5"/>
      <c r="L103" s="4"/>
      <c r="M103" s="5"/>
      <c r="N103" s="5"/>
      <c r="O103" s="5"/>
      <c r="P103" s="5"/>
      <c r="Q103" s="18"/>
      <c r="R103" s="18"/>
    </row>
    <row r="104" spans="1:19">
      <c r="A104" s="88"/>
      <c r="B104" s="76"/>
      <c r="C104" s="76"/>
      <c r="D104" s="56" t="s">
        <v>5</v>
      </c>
      <c r="E104" s="2">
        <v>1650095.97</v>
      </c>
      <c r="F104" s="2">
        <v>1651850.595</v>
      </c>
      <c r="G104" s="2">
        <f t="shared" si="48"/>
        <v>1754.625</v>
      </c>
      <c r="H104" s="2">
        <v>1634276.5449999999</v>
      </c>
      <c r="I104" s="24">
        <f t="shared" si="46"/>
        <v>98.936000000000007</v>
      </c>
      <c r="J104" s="8"/>
      <c r="K104" s="5"/>
      <c r="L104" s="4"/>
      <c r="M104" s="5"/>
      <c r="N104" s="5"/>
      <c r="O104" s="5"/>
      <c r="P104" s="5"/>
      <c r="Q104" s="18"/>
      <c r="R104" s="18"/>
    </row>
    <row r="105" spans="1:19">
      <c r="A105" s="88"/>
      <c r="B105" s="76"/>
      <c r="C105" s="76"/>
      <c r="D105" s="6" t="s">
        <v>9</v>
      </c>
      <c r="E105" s="2">
        <v>0</v>
      </c>
      <c r="F105" s="2">
        <v>0</v>
      </c>
      <c r="G105" s="2">
        <f t="shared" si="48"/>
        <v>0</v>
      </c>
      <c r="H105" s="2">
        <v>0</v>
      </c>
      <c r="I105" s="24" t="s">
        <v>235</v>
      </c>
      <c r="J105" s="8"/>
      <c r="K105" s="5"/>
      <c r="L105" s="4"/>
      <c r="M105" s="5"/>
      <c r="N105" s="5"/>
      <c r="O105" s="5"/>
      <c r="P105" s="5"/>
      <c r="Q105" s="18"/>
      <c r="R105" s="18"/>
    </row>
    <row r="106" spans="1:19" ht="22.5">
      <c r="A106" s="88"/>
      <c r="B106" s="76"/>
      <c r="C106" s="76"/>
      <c r="D106" s="56" t="s">
        <v>18</v>
      </c>
      <c r="E106" s="2">
        <v>0</v>
      </c>
      <c r="F106" s="2">
        <v>0</v>
      </c>
      <c r="G106" s="2">
        <f t="shared" si="48"/>
        <v>0</v>
      </c>
      <c r="H106" s="2">
        <v>0</v>
      </c>
      <c r="I106" s="24" t="s">
        <v>235</v>
      </c>
      <c r="J106" s="8"/>
      <c r="K106" s="5"/>
      <c r="L106" s="4"/>
      <c r="M106" s="5"/>
      <c r="N106" s="5"/>
      <c r="O106" s="5"/>
      <c r="P106" s="5"/>
      <c r="Q106" s="18"/>
      <c r="R106" s="18"/>
    </row>
    <row r="107" spans="1:19" ht="26.25" customHeight="1">
      <c r="A107" s="88"/>
      <c r="B107" s="76"/>
      <c r="C107" s="76"/>
      <c r="D107" s="56" t="s">
        <v>7</v>
      </c>
      <c r="E107" s="2">
        <v>0</v>
      </c>
      <c r="F107" s="2">
        <v>0</v>
      </c>
      <c r="G107" s="2">
        <f t="shared" si="48"/>
        <v>0</v>
      </c>
      <c r="H107" s="2">
        <v>0</v>
      </c>
      <c r="I107" s="24" t="s">
        <v>235</v>
      </c>
      <c r="J107" s="5"/>
      <c r="K107" s="5"/>
      <c r="L107" s="4"/>
      <c r="M107" s="5"/>
      <c r="N107" s="5"/>
      <c r="O107" s="5"/>
      <c r="P107" s="5"/>
      <c r="Q107" s="18"/>
      <c r="R107" s="18"/>
    </row>
    <row r="108" spans="1:19" ht="21.75" customHeight="1">
      <c r="A108" s="88"/>
      <c r="B108" s="76" t="s">
        <v>31</v>
      </c>
      <c r="C108" s="76" t="s">
        <v>51</v>
      </c>
      <c r="D108" s="10" t="s">
        <v>4</v>
      </c>
      <c r="E108" s="2">
        <f>E109+E110+E111+E112+E113</f>
        <v>1613781.1500000001</v>
      </c>
      <c r="F108" s="2">
        <f>F109+F110+F111+F112+F113</f>
        <v>1678047.1159999999</v>
      </c>
      <c r="G108" s="2">
        <f t="shared" si="48"/>
        <v>64265.965999999782</v>
      </c>
      <c r="H108" s="2">
        <f>H109+H110+H111+H112+H113</f>
        <v>1633778.9449999998</v>
      </c>
      <c r="I108" s="24">
        <f t="shared" ref="I108:I110" si="49">ROUND(H108/F108 *100,3)</f>
        <v>97.361999999999995</v>
      </c>
      <c r="J108" s="5">
        <v>5</v>
      </c>
      <c r="K108" s="5">
        <v>4</v>
      </c>
      <c r="L108" s="5">
        <f t="shared" ref="L108" si="50">(K108/J108)*100</f>
        <v>80</v>
      </c>
      <c r="M108" s="5">
        <v>7</v>
      </c>
      <c r="N108" s="5">
        <v>7</v>
      </c>
      <c r="O108" s="5">
        <v>17</v>
      </c>
      <c r="P108" s="5">
        <v>17</v>
      </c>
      <c r="Q108" s="18"/>
      <c r="R108" s="18"/>
      <c r="S108" s="49"/>
    </row>
    <row r="109" spans="1:19">
      <c r="A109" s="88"/>
      <c r="B109" s="76"/>
      <c r="C109" s="76"/>
      <c r="D109" s="6" t="s">
        <v>6</v>
      </c>
      <c r="E109" s="2">
        <v>46233.599999999999</v>
      </c>
      <c r="F109" s="2">
        <v>90492.479999999996</v>
      </c>
      <c r="G109" s="2">
        <f t="shared" ref="G109:G114" si="51">F109-E109</f>
        <v>44258.879999999997</v>
      </c>
      <c r="H109" s="2">
        <v>90484.4</v>
      </c>
      <c r="I109" s="24">
        <f t="shared" si="49"/>
        <v>99.991</v>
      </c>
      <c r="J109" s="8"/>
      <c r="K109" s="5"/>
      <c r="L109" s="5"/>
      <c r="M109" s="5"/>
      <c r="N109" s="5"/>
      <c r="O109" s="5"/>
      <c r="P109" s="5"/>
      <c r="Q109" s="18"/>
      <c r="R109" s="18"/>
    </row>
    <row r="110" spans="1:19">
      <c r="A110" s="88"/>
      <c r="B110" s="76"/>
      <c r="C110" s="76"/>
      <c r="D110" s="56" t="s">
        <v>5</v>
      </c>
      <c r="E110" s="2">
        <v>1567547.55</v>
      </c>
      <c r="F110" s="2">
        <v>1587554.6359999999</v>
      </c>
      <c r="G110" s="2">
        <f t="shared" si="51"/>
        <v>20007.085999999894</v>
      </c>
      <c r="H110" s="2">
        <v>1543294.5449999999</v>
      </c>
      <c r="I110" s="24">
        <f t="shared" si="49"/>
        <v>97.212000000000003</v>
      </c>
      <c r="J110" s="8"/>
      <c r="K110" s="5"/>
      <c r="L110" s="5"/>
      <c r="M110" s="5"/>
      <c r="N110" s="5"/>
      <c r="O110" s="5"/>
      <c r="P110" s="5"/>
      <c r="Q110" s="18"/>
      <c r="R110" s="18"/>
    </row>
    <row r="111" spans="1:19">
      <c r="A111" s="88"/>
      <c r="B111" s="76"/>
      <c r="C111" s="76"/>
      <c r="D111" s="6" t="s">
        <v>9</v>
      </c>
      <c r="E111" s="2">
        <v>0</v>
      </c>
      <c r="F111" s="2">
        <v>0</v>
      </c>
      <c r="G111" s="2">
        <f t="shared" si="51"/>
        <v>0</v>
      </c>
      <c r="H111" s="2">
        <v>0</v>
      </c>
      <c r="I111" s="24" t="s">
        <v>235</v>
      </c>
      <c r="J111" s="8"/>
      <c r="K111" s="5"/>
      <c r="L111" s="5"/>
      <c r="M111" s="5"/>
      <c r="N111" s="5"/>
      <c r="O111" s="5"/>
      <c r="P111" s="5"/>
      <c r="Q111" s="18"/>
      <c r="R111" s="18"/>
    </row>
    <row r="112" spans="1:19" ht="22.5">
      <c r="A112" s="88"/>
      <c r="B112" s="76"/>
      <c r="C112" s="76"/>
      <c r="D112" s="56" t="s">
        <v>18</v>
      </c>
      <c r="E112" s="2">
        <v>0</v>
      </c>
      <c r="F112" s="2">
        <v>0</v>
      </c>
      <c r="G112" s="2">
        <f t="shared" si="51"/>
        <v>0</v>
      </c>
      <c r="H112" s="2">
        <v>0</v>
      </c>
      <c r="I112" s="24" t="s">
        <v>235</v>
      </c>
      <c r="J112" s="8"/>
      <c r="K112" s="5"/>
      <c r="L112" s="5"/>
      <c r="M112" s="5"/>
      <c r="N112" s="5"/>
      <c r="O112" s="5"/>
      <c r="P112" s="5"/>
      <c r="Q112" s="18"/>
      <c r="R112" s="18"/>
    </row>
    <row r="113" spans="1:19" ht="24" customHeight="1">
      <c r="A113" s="88"/>
      <c r="B113" s="76"/>
      <c r="C113" s="76"/>
      <c r="D113" s="56" t="s">
        <v>7</v>
      </c>
      <c r="E113" s="2">
        <v>0</v>
      </c>
      <c r="F113" s="2">
        <v>0</v>
      </c>
      <c r="G113" s="2">
        <f t="shared" si="51"/>
        <v>0</v>
      </c>
      <c r="H113" s="2">
        <v>0</v>
      </c>
      <c r="I113" s="24" t="s">
        <v>235</v>
      </c>
      <c r="J113" s="8"/>
      <c r="K113" s="5"/>
      <c r="L113" s="5"/>
      <c r="M113" s="5"/>
      <c r="N113" s="5"/>
      <c r="O113" s="5"/>
      <c r="P113" s="5"/>
      <c r="Q113" s="18"/>
      <c r="R113" s="18"/>
    </row>
    <row r="114" spans="1:19" ht="20.25" customHeight="1">
      <c r="A114" s="88"/>
      <c r="B114" s="76" t="s">
        <v>32</v>
      </c>
      <c r="C114" s="76" t="s">
        <v>51</v>
      </c>
      <c r="D114" s="10" t="s">
        <v>4</v>
      </c>
      <c r="E114" s="2">
        <f>E115+E116+E117+E118+E119</f>
        <v>431670.72</v>
      </c>
      <c r="F114" s="2">
        <f>F115+F116+F117+F118+F119</f>
        <v>453271.82400000002</v>
      </c>
      <c r="G114" s="2">
        <f t="shared" si="51"/>
        <v>21601.10400000005</v>
      </c>
      <c r="H114" s="2">
        <f>H115+H116+H117+H118+H119</f>
        <v>450102.53100000002</v>
      </c>
      <c r="I114" s="24">
        <f t="shared" ref="I114:I116" si="52">ROUND(H114/F114 *100,3)</f>
        <v>99.301000000000002</v>
      </c>
      <c r="J114" s="5">
        <v>1</v>
      </c>
      <c r="K114" s="5">
        <v>1</v>
      </c>
      <c r="L114" s="5">
        <f t="shared" ref="L114" si="53">(K114/J114)*100</f>
        <v>100</v>
      </c>
      <c r="M114" s="5">
        <v>6</v>
      </c>
      <c r="N114" s="5">
        <v>6</v>
      </c>
      <c r="O114" s="5">
        <v>0</v>
      </c>
      <c r="P114" s="5">
        <v>0</v>
      </c>
      <c r="Q114" s="18"/>
      <c r="R114" s="18"/>
      <c r="S114" s="49"/>
    </row>
    <row r="115" spans="1:19">
      <c r="A115" s="88"/>
      <c r="B115" s="76"/>
      <c r="C115" s="76"/>
      <c r="D115" s="6" t="s">
        <v>6</v>
      </c>
      <c r="E115" s="2">
        <v>52296.34</v>
      </c>
      <c r="F115" s="2">
        <v>52181.94</v>
      </c>
      <c r="G115" s="2">
        <f t="shared" ref="G115:G120" si="54">F115-E115</f>
        <v>-114.39999999999418</v>
      </c>
      <c r="H115" s="2">
        <v>52181.9</v>
      </c>
      <c r="I115" s="24">
        <f t="shared" si="52"/>
        <v>100</v>
      </c>
      <c r="J115" s="8"/>
      <c r="K115" s="5"/>
      <c r="L115" s="5"/>
      <c r="M115" s="5"/>
      <c r="N115" s="5"/>
      <c r="O115" s="5"/>
      <c r="P115" s="5"/>
      <c r="Q115" s="18"/>
      <c r="R115" s="18"/>
    </row>
    <row r="116" spans="1:19">
      <c r="A116" s="88"/>
      <c r="B116" s="76"/>
      <c r="C116" s="76"/>
      <c r="D116" s="56" t="s">
        <v>5</v>
      </c>
      <c r="E116" s="2">
        <v>379374.38</v>
      </c>
      <c r="F116" s="2">
        <v>401089.88400000002</v>
      </c>
      <c r="G116" s="2">
        <f t="shared" si="54"/>
        <v>21715.504000000015</v>
      </c>
      <c r="H116" s="2">
        <v>397920.63099999999</v>
      </c>
      <c r="I116" s="24">
        <f t="shared" si="52"/>
        <v>99.21</v>
      </c>
      <c r="J116" s="8"/>
      <c r="K116" s="5"/>
      <c r="L116" s="5"/>
      <c r="M116" s="5"/>
      <c r="N116" s="5"/>
      <c r="O116" s="5"/>
      <c r="P116" s="5"/>
      <c r="Q116" s="18"/>
      <c r="R116" s="18"/>
    </row>
    <row r="117" spans="1:19">
      <c r="A117" s="88"/>
      <c r="B117" s="76"/>
      <c r="C117" s="76"/>
      <c r="D117" s="6" t="s">
        <v>9</v>
      </c>
      <c r="E117" s="2">
        <v>0</v>
      </c>
      <c r="F117" s="2">
        <v>0</v>
      </c>
      <c r="G117" s="2">
        <f t="shared" si="54"/>
        <v>0</v>
      </c>
      <c r="H117" s="2">
        <v>0</v>
      </c>
      <c r="I117" s="7" t="s">
        <v>235</v>
      </c>
      <c r="J117" s="8"/>
      <c r="K117" s="5"/>
      <c r="L117" s="4"/>
      <c r="M117" s="5"/>
      <c r="N117" s="5"/>
      <c r="O117" s="5"/>
      <c r="P117" s="5"/>
      <c r="Q117" s="18"/>
      <c r="R117" s="18"/>
    </row>
    <row r="118" spans="1:19" ht="26.25" customHeight="1">
      <c r="A118" s="88"/>
      <c r="B118" s="76"/>
      <c r="C118" s="76"/>
      <c r="D118" s="56" t="s">
        <v>18</v>
      </c>
      <c r="E118" s="2">
        <v>0</v>
      </c>
      <c r="F118" s="2">
        <v>0</v>
      </c>
      <c r="G118" s="2">
        <f t="shared" si="54"/>
        <v>0</v>
      </c>
      <c r="H118" s="2">
        <v>0</v>
      </c>
      <c r="I118" s="7" t="s">
        <v>235</v>
      </c>
      <c r="J118" s="8"/>
      <c r="K118" s="5"/>
      <c r="L118" s="4"/>
      <c r="M118" s="5"/>
      <c r="N118" s="5"/>
      <c r="O118" s="5"/>
      <c r="P118" s="5"/>
      <c r="Q118" s="18"/>
      <c r="R118" s="18"/>
    </row>
    <row r="119" spans="1:19" ht="20.25" customHeight="1">
      <c r="A119" s="88"/>
      <c r="B119" s="76"/>
      <c r="C119" s="76"/>
      <c r="D119" s="56" t="s">
        <v>7</v>
      </c>
      <c r="E119" s="2">
        <v>0</v>
      </c>
      <c r="F119" s="2">
        <v>0</v>
      </c>
      <c r="G119" s="2">
        <f t="shared" si="54"/>
        <v>0</v>
      </c>
      <c r="H119" s="2">
        <v>0</v>
      </c>
      <c r="I119" s="7" t="s">
        <v>235</v>
      </c>
      <c r="J119" s="5"/>
      <c r="K119" s="5"/>
      <c r="L119" s="4"/>
      <c r="M119" s="5"/>
      <c r="N119" s="5"/>
      <c r="O119" s="5"/>
      <c r="P119" s="5"/>
      <c r="Q119" s="18"/>
      <c r="R119" s="18"/>
    </row>
    <row r="120" spans="1:19" ht="21.75" customHeight="1">
      <c r="A120" s="88"/>
      <c r="B120" s="76" t="s">
        <v>270</v>
      </c>
      <c r="C120" s="76" t="s">
        <v>51</v>
      </c>
      <c r="D120" s="10" t="s">
        <v>4</v>
      </c>
      <c r="E120" s="2">
        <f>E121+E122+E123+E124+E125</f>
        <v>6870507.96</v>
      </c>
      <c r="F120" s="2">
        <f>F121+F122+F123+F124+F125</f>
        <v>6928895.0899999999</v>
      </c>
      <c r="G120" s="2">
        <f t="shared" si="54"/>
        <v>58387.129999999888</v>
      </c>
      <c r="H120" s="2">
        <f>H121+H122+H123+H124+H125</f>
        <v>6626802.9289999995</v>
      </c>
      <c r="I120" s="24">
        <f t="shared" ref="I120" si="55">ROUND(H120/F120 *100,3)</f>
        <v>95.64</v>
      </c>
      <c r="J120" s="5">
        <v>5</v>
      </c>
      <c r="K120" s="5">
        <v>5</v>
      </c>
      <c r="L120" s="5">
        <f t="shared" ref="L120" si="56">(K120/J120)*100</f>
        <v>100</v>
      </c>
      <c r="M120" s="5">
        <v>4</v>
      </c>
      <c r="N120" s="5">
        <v>4</v>
      </c>
      <c r="O120" s="5">
        <v>0</v>
      </c>
      <c r="P120" s="5">
        <v>0</v>
      </c>
      <c r="Q120" s="18"/>
      <c r="R120" s="18"/>
      <c r="S120" s="49"/>
    </row>
    <row r="121" spans="1:19">
      <c r="A121" s="88"/>
      <c r="B121" s="76"/>
      <c r="C121" s="76"/>
      <c r="D121" s="6" t="s">
        <v>6</v>
      </c>
      <c r="E121" s="2">
        <v>699692.4</v>
      </c>
      <c r="F121" s="2">
        <v>744113.54</v>
      </c>
      <c r="G121" s="2">
        <f t="shared" ref="G121:G126" si="57">F121-E121</f>
        <v>44421.140000000014</v>
      </c>
      <c r="H121" s="2">
        <v>445552.06</v>
      </c>
      <c r="I121" s="24">
        <f t="shared" ref="I121:I122" si="58">ROUND(H121/F121 *100,3)</f>
        <v>59.877000000000002</v>
      </c>
      <c r="J121" s="8"/>
      <c r="K121" s="5"/>
      <c r="L121" s="4"/>
      <c r="M121" s="5"/>
      <c r="N121" s="5"/>
      <c r="O121" s="5"/>
      <c r="P121" s="5"/>
      <c r="Q121" s="18"/>
      <c r="R121" s="18"/>
    </row>
    <row r="122" spans="1:19">
      <c r="A122" s="88"/>
      <c r="B122" s="76"/>
      <c r="C122" s="76"/>
      <c r="D122" s="56" t="s">
        <v>5</v>
      </c>
      <c r="E122" s="2">
        <v>6170815.5599999996</v>
      </c>
      <c r="F122" s="2">
        <v>6184781.5499999998</v>
      </c>
      <c r="G122" s="2">
        <f t="shared" si="57"/>
        <v>13965.990000000224</v>
      </c>
      <c r="H122" s="2">
        <v>6181250.8689999999</v>
      </c>
      <c r="I122" s="24">
        <f t="shared" si="58"/>
        <v>99.942999999999998</v>
      </c>
      <c r="J122" s="8"/>
      <c r="K122" s="5"/>
      <c r="L122" s="4"/>
      <c r="M122" s="5"/>
      <c r="N122" s="5"/>
      <c r="O122" s="5"/>
      <c r="P122" s="5"/>
      <c r="Q122" s="18"/>
      <c r="R122" s="18"/>
    </row>
    <row r="123" spans="1:19">
      <c r="A123" s="88"/>
      <c r="B123" s="76"/>
      <c r="C123" s="76"/>
      <c r="D123" s="6" t="s">
        <v>9</v>
      </c>
      <c r="E123" s="2">
        <v>0</v>
      </c>
      <c r="F123" s="2">
        <v>0</v>
      </c>
      <c r="G123" s="2">
        <f t="shared" si="57"/>
        <v>0</v>
      </c>
      <c r="H123" s="2">
        <v>0</v>
      </c>
      <c r="I123" s="24" t="s">
        <v>235</v>
      </c>
      <c r="J123" s="8"/>
      <c r="K123" s="5"/>
      <c r="L123" s="4"/>
      <c r="M123" s="5"/>
      <c r="N123" s="5"/>
      <c r="O123" s="5"/>
      <c r="P123" s="5"/>
      <c r="Q123" s="18"/>
      <c r="R123" s="18"/>
    </row>
    <row r="124" spans="1:19" ht="26.25" customHeight="1">
      <c r="A124" s="88"/>
      <c r="B124" s="76"/>
      <c r="C124" s="76"/>
      <c r="D124" s="56" t="s">
        <v>18</v>
      </c>
      <c r="E124" s="2">
        <v>0</v>
      </c>
      <c r="F124" s="2">
        <v>0</v>
      </c>
      <c r="G124" s="2">
        <f t="shared" si="57"/>
        <v>0</v>
      </c>
      <c r="H124" s="2">
        <v>0</v>
      </c>
      <c r="I124" s="24" t="s">
        <v>235</v>
      </c>
      <c r="J124" s="8"/>
      <c r="K124" s="5"/>
      <c r="L124" s="4"/>
      <c r="M124" s="5"/>
      <c r="N124" s="5"/>
      <c r="O124" s="5"/>
      <c r="P124" s="5"/>
      <c r="Q124" s="18"/>
      <c r="R124" s="18"/>
    </row>
    <row r="125" spans="1:19" ht="22.5">
      <c r="A125" s="88"/>
      <c r="B125" s="76"/>
      <c r="C125" s="76"/>
      <c r="D125" s="56" t="s">
        <v>7</v>
      </c>
      <c r="E125" s="2">
        <v>0</v>
      </c>
      <c r="F125" s="2">
        <v>0</v>
      </c>
      <c r="G125" s="2">
        <f t="shared" si="57"/>
        <v>0</v>
      </c>
      <c r="H125" s="2">
        <v>0</v>
      </c>
      <c r="I125" s="24" t="s">
        <v>235</v>
      </c>
      <c r="J125" s="5"/>
      <c r="K125" s="5"/>
      <c r="L125" s="4"/>
      <c r="M125" s="5"/>
      <c r="N125" s="5"/>
      <c r="O125" s="5"/>
      <c r="P125" s="5"/>
      <c r="Q125" s="18"/>
      <c r="R125" s="18"/>
    </row>
    <row r="126" spans="1:19" ht="26.25" customHeight="1">
      <c r="A126" s="88"/>
      <c r="B126" s="76" t="s">
        <v>33</v>
      </c>
      <c r="C126" s="76" t="s">
        <v>51</v>
      </c>
      <c r="D126" s="10" t="s">
        <v>4</v>
      </c>
      <c r="E126" s="2">
        <f>E127+E128+E129+E130+E131</f>
        <v>20581480.199999999</v>
      </c>
      <c r="F126" s="2">
        <f>F127+F128+F129+F130+F131</f>
        <v>20924768.649999999</v>
      </c>
      <c r="G126" s="2">
        <f t="shared" si="57"/>
        <v>343288.44999999925</v>
      </c>
      <c r="H126" s="2">
        <f>H127+H128+H129+H130+H131</f>
        <v>20774062.5</v>
      </c>
      <c r="I126" s="24">
        <f t="shared" ref="I126" si="59">ROUND(H126/F126 *100,3)</f>
        <v>99.28</v>
      </c>
      <c r="J126" s="23">
        <v>1</v>
      </c>
      <c r="K126" s="5">
        <v>1</v>
      </c>
      <c r="L126" s="25">
        <f>ROUND(K126/J126 *100,3)</f>
        <v>100</v>
      </c>
      <c r="M126" s="5">
        <v>4</v>
      </c>
      <c r="N126" s="5">
        <v>4</v>
      </c>
      <c r="O126" s="5">
        <v>0</v>
      </c>
      <c r="P126" s="5">
        <v>0</v>
      </c>
      <c r="Q126" s="18"/>
      <c r="R126" s="18"/>
      <c r="S126" s="49"/>
    </row>
    <row r="127" spans="1:19">
      <c r="A127" s="88"/>
      <c r="B127" s="76"/>
      <c r="C127" s="76"/>
      <c r="D127" s="6" t="s">
        <v>6</v>
      </c>
      <c r="E127" s="2">
        <v>0</v>
      </c>
      <c r="F127" s="2">
        <v>0</v>
      </c>
      <c r="G127" s="2">
        <f t="shared" ref="G127:G131" si="60">F127-E127</f>
        <v>0</v>
      </c>
      <c r="H127" s="2">
        <v>0</v>
      </c>
      <c r="I127" s="7" t="s">
        <v>235</v>
      </c>
      <c r="J127" s="8"/>
      <c r="K127" s="5"/>
      <c r="L127" s="4"/>
      <c r="M127" s="5"/>
      <c r="N127" s="5"/>
      <c r="O127" s="5"/>
      <c r="P127" s="5"/>
      <c r="Q127" s="18"/>
      <c r="R127" s="18"/>
    </row>
    <row r="128" spans="1:19">
      <c r="A128" s="88"/>
      <c r="B128" s="76"/>
      <c r="C128" s="76"/>
      <c r="D128" s="56" t="s">
        <v>5</v>
      </c>
      <c r="E128" s="2">
        <v>0</v>
      </c>
      <c r="F128" s="2">
        <v>0</v>
      </c>
      <c r="G128" s="2">
        <f t="shared" si="60"/>
        <v>0</v>
      </c>
      <c r="H128" s="2">
        <v>0</v>
      </c>
      <c r="I128" s="7" t="s">
        <v>235</v>
      </c>
      <c r="J128" s="8"/>
      <c r="K128" s="5"/>
      <c r="L128" s="4"/>
      <c r="M128" s="5"/>
      <c r="N128" s="5"/>
      <c r="O128" s="5"/>
      <c r="P128" s="5"/>
      <c r="Q128" s="18"/>
      <c r="R128" s="18"/>
    </row>
    <row r="129" spans="1:18">
      <c r="A129" s="88"/>
      <c r="B129" s="76"/>
      <c r="C129" s="76"/>
      <c r="D129" s="6" t="s">
        <v>9</v>
      </c>
      <c r="E129" s="2">
        <v>0</v>
      </c>
      <c r="F129" s="2">
        <v>0</v>
      </c>
      <c r="G129" s="2">
        <f t="shared" si="60"/>
        <v>0</v>
      </c>
      <c r="H129" s="2">
        <v>0</v>
      </c>
      <c r="I129" s="7" t="s">
        <v>235</v>
      </c>
      <c r="J129" s="8"/>
      <c r="K129" s="5"/>
      <c r="L129" s="4"/>
      <c r="M129" s="5"/>
      <c r="N129" s="5"/>
      <c r="O129" s="5"/>
      <c r="P129" s="5"/>
      <c r="Q129" s="18"/>
      <c r="R129" s="18"/>
    </row>
    <row r="130" spans="1:18" ht="27" customHeight="1">
      <c r="A130" s="88"/>
      <c r="B130" s="76"/>
      <c r="C130" s="76"/>
      <c r="D130" s="56" t="s">
        <v>18</v>
      </c>
      <c r="E130" s="2">
        <v>20581480.199999999</v>
      </c>
      <c r="F130" s="2">
        <v>20924768.649999999</v>
      </c>
      <c r="G130" s="2">
        <f t="shared" si="60"/>
        <v>343288.44999999925</v>
      </c>
      <c r="H130" s="2">
        <v>20774062.5</v>
      </c>
      <c r="I130" s="24">
        <f t="shared" ref="I130" si="61">ROUND(H130/F130 *100,3)</f>
        <v>99.28</v>
      </c>
      <c r="J130" s="8"/>
      <c r="K130" s="5"/>
      <c r="L130" s="4"/>
      <c r="M130" s="5"/>
      <c r="N130" s="5"/>
      <c r="O130" s="5"/>
      <c r="P130" s="5"/>
      <c r="Q130" s="18"/>
      <c r="R130" s="18"/>
    </row>
    <row r="131" spans="1:18" ht="24.75" customHeight="1">
      <c r="A131" s="88"/>
      <c r="B131" s="76"/>
      <c r="C131" s="76"/>
      <c r="D131" s="56" t="s">
        <v>7</v>
      </c>
      <c r="E131" s="13">
        <v>0</v>
      </c>
      <c r="F131" s="13">
        <v>0</v>
      </c>
      <c r="G131" s="13">
        <f t="shared" si="60"/>
        <v>0</v>
      </c>
      <c r="H131" s="13">
        <v>0</v>
      </c>
      <c r="I131" s="14" t="s">
        <v>235</v>
      </c>
      <c r="J131" s="15"/>
      <c r="K131" s="15"/>
      <c r="L131" s="16"/>
      <c r="M131" s="5"/>
      <c r="N131" s="5"/>
      <c r="O131" s="5"/>
      <c r="P131" s="5"/>
      <c r="Q131" s="18"/>
      <c r="R131" s="18"/>
    </row>
    <row r="132" spans="1:18" s="40" customFormat="1" ht="28.5" customHeight="1">
      <c r="A132" s="79" t="s">
        <v>245</v>
      </c>
      <c r="B132" s="79" t="s">
        <v>34</v>
      </c>
      <c r="C132" s="79" t="s">
        <v>54</v>
      </c>
      <c r="D132" s="10" t="s">
        <v>4</v>
      </c>
      <c r="E132" s="3">
        <f>E137+E142+E147+E152+E157+E162+E167+E172+E177+E182+E187+E192+E197+E202+E212+E217+E222+E227+E232+E237</f>
        <v>27371595.551999997</v>
      </c>
      <c r="F132" s="3">
        <f>F133+F134+F135+F136</f>
        <v>27327926.502000004</v>
      </c>
      <c r="G132" s="3">
        <f t="shared" ref="G132:G136" si="62">F132-E132</f>
        <v>-43669.049999993294</v>
      </c>
      <c r="H132" s="3">
        <f>H133+H134+H135</f>
        <v>26755256.107999999</v>
      </c>
      <c r="I132" s="30">
        <f t="shared" ref="I132:I179" si="63">ROUND(H132/F132 *100,3)</f>
        <v>97.903999999999996</v>
      </c>
      <c r="J132" s="58">
        <f>J133+J137+J142+J147+J152+J157+J162+J167+J172+J177+J182+J187+J192+J197+J202+J207+J212+J217+J222+J227+J232+J237</f>
        <v>106</v>
      </c>
      <c r="K132" s="58">
        <f>K133+K137+K142+K147+K152+K157+K162+K167+K172+K177+K182+K187+K192+K197+K202+K207+K212+K217+K222+K227+K232+K237</f>
        <v>106</v>
      </c>
      <c r="L132" s="4">
        <f t="shared" ref="L132:L133" si="64">(K132/J132)*100</f>
        <v>100</v>
      </c>
      <c r="M132" s="4">
        <f>M137+M142+M147+M152+M157+M162+M167+M172+M177+M182+M187+M192+M197+M202+M207+M212+M217+M222+M227+M232+M237</f>
        <v>106</v>
      </c>
      <c r="N132" s="4">
        <f>N137+N142+N147+N152+N157+N162+N167+N172+N177+N182+N187+N192+N197+N202+N207+N212+N217+N222+N227+N232+N237</f>
        <v>105</v>
      </c>
      <c r="O132" s="4">
        <f>O137+O142+O147+O152+O157+O162+O167+O172+O177+O182+O187+O192+O197+O202+O207+O212+O217+O222+O227+O232+O237</f>
        <v>284</v>
      </c>
      <c r="P132" s="4">
        <f>P137+P142+P147+P152+P157+P162+P167+P172+P177+P182+P187+P192+P197+P202+P207+P212+P217+P222+P227+P232+P237</f>
        <v>284</v>
      </c>
      <c r="Q132" s="41"/>
      <c r="R132" s="41"/>
    </row>
    <row r="133" spans="1:18" s="40" customFormat="1" ht="21">
      <c r="A133" s="79"/>
      <c r="B133" s="79"/>
      <c r="C133" s="79"/>
      <c r="D133" s="10" t="s">
        <v>6</v>
      </c>
      <c r="E133" s="3">
        <f>E138+E143+E148+E153+E158+E163+E168+E173+E178+E183+E188+E193+E198+E203+E208+E213+E218+E223+E228+E233+E238</f>
        <v>3867153.5240000002</v>
      </c>
      <c r="F133" s="3">
        <f>F138+F143+F148+F153+F158+F163+F168+F173+F178+F183+F188+F193+F198+F203+F218+F223+F228+F233+F238</f>
        <v>3845282.6730000004</v>
      </c>
      <c r="G133" s="3">
        <f>F133-E133</f>
        <v>-21870.850999999791</v>
      </c>
      <c r="H133" s="3">
        <v>3829552.551</v>
      </c>
      <c r="I133" s="30">
        <f t="shared" si="63"/>
        <v>99.590999999999994</v>
      </c>
      <c r="J133" s="23">
        <v>9</v>
      </c>
      <c r="K133" s="5">
        <v>9</v>
      </c>
      <c r="L133" s="5">
        <f t="shared" si="64"/>
        <v>100</v>
      </c>
      <c r="M133" s="4"/>
      <c r="N133" s="4"/>
      <c r="O133" s="4"/>
      <c r="P133" s="4"/>
      <c r="Q133" s="41"/>
      <c r="R133" s="41"/>
    </row>
    <row r="134" spans="1:18" s="40" customFormat="1">
      <c r="A134" s="79"/>
      <c r="B134" s="79"/>
      <c r="C134" s="79"/>
      <c r="D134" s="55" t="s">
        <v>5</v>
      </c>
      <c r="E134" s="3">
        <f>E139+E144+E149+E154+E159+E164+F169+E174+E179+E184+E189+E194+E199+E204+E209+E214+E219+E224+E229+E234+E239</f>
        <v>22979854.879999999</v>
      </c>
      <c r="F134" s="3">
        <v>22958056.681000002</v>
      </c>
      <c r="G134" s="3">
        <f>F134-E134</f>
        <v>-21798.198999997228</v>
      </c>
      <c r="H134" s="3">
        <v>22701362.84</v>
      </c>
      <c r="I134" s="30">
        <f t="shared" si="63"/>
        <v>98.882000000000005</v>
      </c>
      <c r="J134" s="42"/>
      <c r="K134" s="4"/>
      <c r="L134" s="4"/>
      <c r="M134" s="4"/>
      <c r="N134" s="4"/>
      <c r="O134" s="4"/>
      <c r="P134" s="4"/>
      <c r="Q134" s="41"/>
      <c r="R134" s="41"/>
    </row>
    <row r="135" spans="1:18" s="40" customFormat="1">
      <c r="A135" s="79"/>
      <c r="B135" s="79"/>
      <c r="C135" s="79"/>
      <c r="D135" s="10" t="s">
        <v>9</v>
      </c>
      <c r="E135" s="3">
        <f>E140+E145+E150+E155+E160+E165+E170+E175+E185+E190+E195+E220+E225+E230+E235+E240</f>
        <v>524587.14800000004</v>
      </c>
      <c r="F135" s="3">
        <f>F140+F145+F150+F155+F160+F165+F220+F225+F235+F240</f>
        <v>524587.14800000004</v>
      </c>
      <c r="G135" s="3">
        <f t="shared" si="62"/>
        <v>0</v>
      </c>
      <c r="H135" s="3">
        <f>H140+H145+H150+H155+H160+H165+H170+H175+H180+H220+H225+H230+H240</f>
        <v>224340.717</v>
      </c>
      <c r="I135" s="30">
        <f t="shared" si="63"/>
        <v>42.765000000000001</v>
      </c>
      <c r="J135" s="42"/>
      <c r="K135" s="4"/>
      <c r="L135" s="4"/>
      <c r="M135" s="4"/>
      <c r="N135" s="4"/>
      <c r="O135" s="4"/>
      <c r="P135" s="4"/>
      <c r="Q135" s="41"/>
      <c r="R135" s="41"/>
    </row>
    <row r="136" spans="1:18" s="40" customFormat="1" ht="25.5" customHeight="1">
      <c r="A136" s="79"/>
      <c r="B136" s="79"/>
      <c r="C136" s="79"/>
      <c r="D136" s="55" t="s">
        <v>7</v>
      </c>
      <c r="E136" s="3">
        <v>0</v>
      </c>
      <c r="F136" s="3">
        <v>0</v>
      </c>
      <c r="G136" s="3">
        <f t="shared" si="62"/>
        <v>0</v>
      </c>
      <c r="H136" s="3">
        <v>0</v>
      </c>
      <c r="I136" s="30" t="s">
        <v>235</v>
      </c>
      <c r="J136" s="4"/>
      <c r="K136" s="4"/>
      <c r="L136" s="4"/>
      <c r="M136" s="4"/>
      <c r="N136" s="4"/>
      <c r="O136" s="4"/>
      <c r="P136" s="4"/>
      <c r="Q136" s="41"/>
      <c r="R136" s="41"/>
    </row>
    <row r="137" spans="1:18" ht="27" customHeight="1">
      <c r="A137" s="88"/>
      <c r="B137" s="76" t="s">
        <v>35</v>
      </c>
      <c r="C137" s="76" t="s">
        <v>54</v>
      </c>
      <c r="D137" s="10" t="s">
        <v>4</v>
      </c>
      <c r="E137" s="2">
        <f>E138+E139+E140+E141</f>
        <v>2038078.7819999999</v>
      </c>
      <c r="F137" s="2">
        <f>F138+F139+F140+F141</f>
        <v>2034401.882</v>
      </c>
      <c r="G137" s="2">
        <f t="shared" ref="G137:G142" si="65">F137-E137</f>
        <v>-3676.8999999999069</v>
      </c>
      <c r="H137" s="2">
        <f>H138+H139+H140+H141</f>
        <v>2033958.7029999997</v>
      </c>
      <c r="I137" s="24">
        <f t="shared" si="63"/>
        <v>99.977999999999994</v>
      </c>
      <c r="J137" s="5">
        <v>1</v>
      </c>
      <c r="K137" s="5">
        <v>1</v>
      </c>
      <c r="L137" s="5">
        <f t="shared" ref="L137" si="66">(K137/J137)*100</f>
        <v>100</v>
      </c>
      <c r="M137" s="5">
        <v>11</v>
      </c>
      <c r="N137" s="5">
        <v>10</v>
      </c>
      <c r="O137" s="5">
        <v>49</v>
      </c>
      <c r="P137" s="5">
        <v>49</v>
      </c>
      <c r="Q137" s="18"/>
      <c r="R137" s="18"/>
    </row>
    <row r="138" spans="1:18">
      <c r="A138" s="88"/>
      <c r="B138" s="76"/>
      <c r="C138" s="76"/>
      <c r="D138" s="6" t="s">
        <v>6</v>
      </c>
      <c r="E138" s="2">
        <v>1273495.6000000001</v>
      </c>
      <c r="F138" s="2">
        <v>1270215.236</v>
      </c>
      <c r="G138" s="2">
        <f t="shared" si="65"/>
        <v>-3280.3640000000596</v>
      </c>
      <c r="H138" s="2">
        <v>1270090.7479999999</v>
      </c>
      <c r="I138" s="24">
        <f t="shared" si="63"/>
        <v>99.99</v>
      </c>
      <c r="J138" s="8"/>
      <c r="K138" s="5"/>
      <c r="L138" s="5"/>
      <c r="M138" s="5"/>
      <c r="N138" s="5"/>
      <c r="O138" s="5"/>
      <c r="P138" s="5"/>
      <c r="Q138" s="18"/>
      <c r="R138" s="18"/>
    </row>
    <row r="139" spans="1:18">
      <c r="A139" s="88"/>
      <c r="B139" s="76"/>
      <c r="C139" s="76"/>
      <c r="D139" s="56" t="s">
        <v>5</v>
      </c>
      <c r="E139" s="2">
        <v>687766.80900000001</v>
      </c>
      <c r="F139" s="2">
        <v>687370.27300000004</v>
      </c>
      <c r="G139" s="2">
        <f t="shared" si="65"/>
        <v>-396.53599999996368</v>
      </c>
      <c r="H139" s="2">
        <v>687205.22499999998</v>
      </c>
      <c r="I139" s="24">
        <f t="shared" si="63"/>
        <v>99.975999999999999</v>
      </c>
      <c r="J139" s="8"/>
      <c r="K139" s="5"/>
      <c r="L139" s="5"/>
      <c r="M139" s="5"/>
      <c r="N139" s="5"/>
      <c r="O139" s="5"/>
      <c r="P139" s="5"/>
      <c r="Q139" s="18"/>
      <c r="R139" s="18"/>
    </row>
    <row r="140" spans="1:18">
      <c r="A140" s="88"/>
      <c r="B140" s="76"/>
      <c r="C140" s="76"/>
      <c r="D140" s="6" t="s">
        <v>9</v>
      </c>
      <c r="E140" s="2">
        <v>76816.373000000007</v>
      </c>
      <c r="F140" s="2">
        <v>76816.373000000007</v>
      </c>
      <c r="G140" s="2">
        <f t="shared" si="65"/>
        <v>0</v>
      </c>
      <c r="H140" s="2">
        <v>76662.73</v>
      </c>
      <c r="I140" s="24">
        <f t="shared" si="63"/>
        <v>99.8</v>
      </c>
      <c r="J140" s="8"/>
      <c r="K140" s="5"/>
      <c r="L140" s="5"/>
      <c r="M140" s="5"/>
      <c r="N140" s="5"/>
      <c r="O140" s="5"/>
      <c r="P140" s="5"/>
      <c r="Q140" s="18"/>
      <c r="R140" s="18"/>
    </row>
    <row r="141" spans="1:18" ht="22.5">
      <c r="A141" s="88"/>
      <c r="B141" s="76"/>
      <c r="C141" s="76"/>
      <c r="D141" s="56" t="s">
        <v>7</v>
      </c>
      <c r="E141" s="2">
        <v>0</v>
      </c>
      <c r="F141" s="2">
        <v>0</v>
      </c>
      <c r="G141" s="2">
        <f t="shared" si="65"/>
        <v>0</v>
      </c>
      <c r="H141" s="2">
        <v>0</v>
      </c>
      <c r="I141" s="24" t="s">
        <v>235</v>
      </c>
      <c r="J141" s="8"/>
      <c r="K141" s="5"/>
      <c r="L141" s="5"/>
      <c r="M141" s="5"/>
      <c r="N141" s="5"/>
      <c r="O141" s="5"/>
      <c r="P141" s="5"/>
      <c r="Q141" s="18"/>
      <c r="R141" s="18"/>
    </row>
    <row r="142" spans="1:18">
      <c r="A142" s="88"/>
      <c r="B142" s="76" t="s">
        <v>36</v>
      </c>
      <c r="C142" s="76" t="s">
        <v>54</v>
      </c>
      <c r="D142" s="10" t="s">
        <v>4</v>
      </c>
      <c r="E142" s="2">
        <f>E143+E144+E145+E146</f>
        <v>51822.539999999994</v>
      </c>
      <c r="F142" s="2">
        <f>F143++F144</f>
        <v>42984.316000000006</v>
      </c>
      <c r="G142" s="2">
        <f t="shared" si="65"/>
        <v>-8838.2239999999874</v>
      </c>
      <c r="H142" s="2">
        <f>H143+H144+H145+H146</f>
        <v>50559.155999999995</v>
      </c>
      <c r="I142" s="24">
        <f t="shared" si="63"/>
        <v>117.622</v>
      </c>
      <c r="J142" s="23">
        <v>4</v>
      </c>
      <c r="K142" s="5">
        <v>4</v>
      </c>
      <c r="L142" s="5">
        <f t="shared" ref="L142" si="67">(K142/J142)*100</f>
        <v>100</v>
      </c>
      <c r="M142" s="5">
        <v>5</v>
      </c>
      <c r="N142" s="5">
        <v>5</v>
      </c>
      <c r="O142" s="5">
        <v>31</v>
      </c>
      <c r="P142" s="5">
        <v>31</v>
      </c>
      <c r="Q142" s="18"/>
      <c r="R142" s="18"/>
    </row>
    <row r="143" spans="1:18" ht="22.5" customHeight="1">
      <c r="A143" s="88"/>
      <c r="B143" s="76"/>
      <c r="C143" s="76"/>
      <c r="D143" s="6" t="s">
        <v>6</v>
      </c>
      <c r="E143" s="2">
        <v>39049.9</v>
      </c>
      <c r="F143" s="2">
        <v>38001.300000000003</v>
      </c>
      <c r="G143" s="2">
        <f t="shared" ref="G143:G146" si="68">F143-E143</f>
        <v>-1048.5999999999985</v>
      </c>
      <c r="H143" s="2">
        <v>38000.002</v>
      </c>
      <c r="I143" s="24">
        <f t="shared" si="63"/>
        <v>99.997</v>
      </c>
      <c r="J143" s="8"/>
      <c r="K143" s="5"/>
      <c r="L143" s="5"/>
      <c r="M143" s="5"/>
      <c r="N143" s="5"/>
      <c r="O143" s="5"/>
      <c r="P143" s="5"/>
      <c r="Q143" s="18"/>
      <c r="R143" s="18"/>
    </row>
    <row r="144" spans="1:18">
      <c r="A144" s="88"/>
      <c r="B144" s="76"/>
      <c r="C144" s="76"/>
      <c r="D144" s="56" t="s">
        <v>5</v>
      </c>
      <c r="E144" s="2">
        <v>4983.0159999999996</v>
      </c>
      <c r="F144" s="2">
        <v>4983.0159999999996</v>
      </c>
      <c r="G144" s="2">
        <f t="shared" si="68"/>
        <v>0</v>
      </c>
      <c r="H144" s="2">
        <v>4926.0940000000001</v>
      </c>
      <c r="I144" s="24">
        <f t="shared" si="63"/>
        <v>98.858000000000004</v>
      </c>
      <c r="J144" s="8"/>
      <c r="K144" s="5"/>
      <c r="L144" s="5"/>
      <c r="M144" s="5"/>
      <c r="N144" s="5"/>
      <c r="O144" s="5"/>
      <c r="P144" s="5"/>
      <c r="Q144" s="18"/>
      <c r="R144" s="18"/>
    </row>
    <row r="145" spans="1:18">
      <c r="A145" s="88"/>
      <c r="B145" s="76"/>
      <c r="C145" s="76"/>
      <c r="D145" s="6" t="s">
        <v>9</v>
      </c>
      <c r="E145" s="2">
        <v>7789.6239999999998</v>
      </c>
      <c r="F145" s="2">
        <v>7789.6239999999998</v>
      </c>
      <c r="G145" s="2">
        <f t="shared" si="68"/>
        <v>0</v>
      </c>
      <c r="H145" s="2">
        <v>7633.06</v>
      </c>
      <c r="I145" s="24">
        <f t="shared" si="63"/>
        <v>97.99</v>
      </c>
      <c r="J145" s="8"/>
      <c r="K145" s="5"/>
      <c r="L145" s="5"/>
      <c r="M145" s="5"/>
      <c r="N145" s="5"/>
      <c r="O145" s="5"/>
      <c r="P145" s="5"/>
      <c r="Q145" s="18"/>
      <c r="R145" s="18"/>
    </row>
    <row r="146" spans="1:18" ht="22.5">
      <c r="A146" s="88"/>
      <c r="B146" s="76"/>
      <c r="C146" s="76"/>
      <c r="D146" s="56" t="s">
        <v>7</v>
      </c>
      <c r="E146" s="2">
        <v>0</v>
      </c>
      <c r="F146" s="2">
        <v>0</v>
      </c>
      <c r="G146" s="2">
        <f t="shared" si="68"/>
        <v>0</v>
      </c>
      <c r="H146" s="2">
        <v>0</v>
      </c>
      <c r="I146" s="24" t="s">
        <v>235</v>
      </c>
      <c r="J146" s="8"/>
      <c r="K146" s="5"/>
      <c r="L146" s="5"/>
      <c r="M146" s="5"/>
      <c r="N146" s="5"/>
      <c r="O146" s="5"/>
      <c r="P146" s="5"/>
      <c r="Q146" s="18"/>
      <c r="R146" s="18"/>
    </row>
    <row r="147" spans="1:18" ht="22.5" customHeight="1">
      <c r="A147" s="88"/>
      <c r="B147" s="76" t="s">
        <v>37</v>
      </c>
      <c r="C147" s="76" t="s">
        <v>54</v>
      </c>
      <c r="D147" s="10" t="s">
        <v>4</v>
      </c>
      <c r="E147" s="2">
        <f>E148+E149+E150+E151</f>
        <v>160320.49400000001</v>
      </c>
      <c r="F147" s="2">
        <f>F148+F149+F150+F151</f>
        <v>158363.63000000003</v>
      </c>
      <c r="G147" s="2">
        <f t="shared" ref="G147:G151" si="69">F147-E147</f>
        <v>-1956.8639999999723</v>
      </c>
      <c r="H147" s="2">
        <f>H148+H149+H150+H151</f>
        <v>158280.82800000001</v>
      </c>
      <c r="I147" s="24">
        <f t="shared" si="63"/>
        <v>99.947999999999993</v>
      </c>
      <c r="J147" s="5">
        <v>4</v>
      </c>
      <c r="K147" s="5">
        <v>4</v>
      </c>
      <c r="L147" s="5">
        <f t="shared" ref="L147" si="70">(K147/J147)*100</f>
        <v>100</v>
      </c>
      <c r="M147" s="5">
        <v>2</v>
      </c>
      <c r="N147" s="5">
        <v>2</v>
      </c>
      <c r="O147" s="5">
        <v>18</v>
      </c>
      <c r="P147" s="5">
        <v>18</v>
      </c>
      <c r="Q147" s="18"/>
      <c r="R147" s="18"/>
    </row>
    <row r="148" spans="1:18">
      <c r="A148" s="88"/>
      <c r="B148" s="76"/>
      <c r="C148" s="76"/>
      <c r="D148" s="6" t="s">
        <v>6</v>
      </c>
      <c r="E148" s="2">
        <v>153225.4</v>
      </c>
      <c r="F148" s="2">
        <v>151355.20000000001</v>
      </c>
      <c r="G148" s="2">
        <f t="shared" si="69"/>
        <v>-1870.1999999999825</v>
      </c>
      <c r="H148" s="2">
        <v>151354.96100000001</v>
      </c>
      <c r="I148" s="24">
        <f t="shared" si="63"/>
        <v>100</v>
      </c>
      <c r="J148" s="8"/>
      <c r="K148" s="5"/>
      <c r="L148" s="5"/>
      <c r="M148" s="5"/>
      <c r="N148" s="5"/>
      <c r="O148" s="5"/>
      <c r="P148" s="5"/>
      <c r="Q148" s="18"/>
      <c r="R148" s="18"/>
    </row>
    <row r="149" spans="1:18">
      <c r="A149" s="88"/>
      <c r="B149" s="76"/>
      <c r="C149" s="76"/>
      <c r="D149" s="56" t="s">
        <v>5</v>
      </c>
      <c r="E149" s="2">
        <v>4600.9129999999996</v>
      </c>
      <c r="F149" s="2">
        <v>4514.2489999999998</v>
      </c>
      <c r="G149" s="2">
        <f t="shared" si="69"/>
        <v>-86.66399999999976</v>
      </c>
      <c r="H149" s="2">
        <v>4476.0770000000002</v>
      </c>
      <c r="I149" s="24">
        <f t="shared" si="63"/>
        <v>99.153999999999996</v>
      </c>
      <c r="J149" s="8"/>
      <c r="K149" s="5"/>
      <c r="L149" s="5"/>
      <c r="M149" s="5"/>
      <c r="N149" s="5"/>
      <c r="O149" s="5"/>
      <c r="P149" s="5"/>
      <c r="Q149" s="18"/>
      <c r="R149" s="18"/>
    </row>
    <row r="150" spans="1:18">
      <c r="A150" s="88"/>
      <c r="B150" s="76"/>
      <c r="C150" s="76"/>
      <c r="D150" s="6" t="s">
        <v>9</v>
      </c>
      <c r="E150" s="2">
        <v>2494.181</v>
      </c>
      <c r="F150" s="2">
        <v>2494.181</v>
      </c>
      <c r="G150" s="2">
        <f t="shared" si="69"/>
        <v>0</v>
      </c>
      <c r="H150" s="2">
        <v>2449.79</v>
      </c>
      <c r="I150" s="24">
        <f t="shared" si="63"/>
        <v>98.22</v>
      </c>
      <c r="J150" s="8"/>
      <c r="K150" s="5"/>
      <c r="L150" s="5"/>
      <c r="M150" s="5"/>
      <c r="N150" s="5"/>
      <c r="O150" s="5"/>
      <c r="P150" s="5"/>
      <c r="Q150" s="18"/>
      <c r="R150" s="18"/>
    </row>
    <row r="151" spans="1:18" ht="25.5" customHeight="1">
      <c r="A151" s="88"/>
      <c r="B151" s="76"/>
      <c r="C151" s="76"/>
      <c r="D151" s="56" t="s">
        <v>7</v>
      </c>
      <c r="E151" s="2">
        <v>0</v>
      </c>
      <c r="F151" s="2">
        <v>0</v>
      </c>
      <c r="G151" s="2">
        <f t="shared" si="69"/>
        <v>0</v>
      </c>
      <c r="H151" s="2">
        <v>0</v>
      </c>
      <c r="I151" s="24" t="s">
        <v>235</v>
      </c>
      <c r="J151" s="5"/>
      <c r="K151" s="5"/>
      <c r="L151" s="5"/>
      <c r="M151" s="5"/>
      <c r="N151" s="5"/>
      <c r="O151" s="5"/>
      <c r="P151" s="5"/>
      <c r="Q151" s="18"/>
      <c r="R151" s="18"/>
    </row>
    <row r="152" spans="1:18" ht="26.25" customHeight="1">
      <c r="A152" s="88"/>
      <c r="B152" s="76" t="s">
        <v>38</v>
      </c>
      <c r="C152" s="76" t="s">
        <v>54</v>
      </c>
      <c r="D152" s="10" t="s">
        <v>4</v>
      </c>
      <c r="E152" s="2">
        <f>E153+E154+E155+E156</f>
        <v>107358.898</v>
      </c>
      <c r="F152" s="2">
        <f>F153+F154+F155+F156</f>
        <v>107358.89499999999</v>
      </c>
      <c r="G152" s="2">
        <f t="shared" ref="G152:G156" si="71">F152-E152</f>
        <v>-3.0000000115251169E-3</v>
      </c>
      <c r="H152" s="2">
        <f>H153+H154+H155+H156</f>
        <v>107001.29000000001</v>
      </c>
      <c r="I152" s="24">
        <f t="shared" si="63"/>
        <v>99.667000000000002</v>
      </c>
      <c r="J152" s="5">
        <v>0</v>
      </c>
      <c r="K152" s="5">
        <v>0</v>
      </c>
      <c r="L152" s="5" t="s">
        <v>235</v>
      </c>
      <c r="M152" s="5">
        <v>4</v>
      </c>
      <c r="N152" s="5">
        <v>4</v>
      </c>
      <c r="O152" s="5">
        <v>22</v>
      </c>
      <c r="P152" s="5">
        <v>22</v>
      </c>
      <c r="Q152" s="18"/>
      <c r="R152" s="18"/>
    </row>
    <row r="153" spans="1:18">
      <c r="A153" s="88"/>
      <c r="B153" s="76"/>
      <c r="C153" s="76"/>
      <c r="D153" s="6" t="s">
        <v>6</v>
      </c>
      <c r="E153" s="2">
        <v>103131.9</v>
      </c>
      <c r="F153" s="2">
        <v>103131.9</v>
      </c>
      <c r="G153" s="2">
        <f t="shared" si="71"/>
        <v>0</v>
      </c>
      <c r="H153" s="2">
        <v>102788.299</v>
      </c>
      <c r="I153" s="24">
        <f t="shared" si="63"/>
        <v>99.667000000000002</v>
      </c>
      <c r="J153" s="8"/>
      <c r="K153" s="5"/>
      <c r="L153" s="5"/>
      <c r="M153" s="5"/>
      <c r="N153" s="5"/>
      <c r="O153" s="5"/>
      <c r="P153" s="5"/>
      <c r="Q153" s="18"/>
      <c r="R153" s="18"/>
    </row>
    <row r="154" spans="1:18">
      <c r="A154" s="88"/>
      <c r="B154" s="76"/>
      <c r="C154" s="76"/>
      <c r="D154" s="56" t="s">
        <v>5</v>
      </c>
      <c r="E154" s="2">
        <v>2104.7330000000002</v>
      </c>
      <c r="F154" s="2">
        <v>2104.73</v>
      </c>
      <c r="G154" s="2">
        <f t="shared" si="71"/>
        <v>-3.0000000001564331E-3</v>
      </c>
      <c r="H154" s="2">
        <v>2097.721</v>
      </c>
      <c r="I154" s="24">
        <f t="shared" si="63"/>
        <v>99.667000000000002</v>
      </c>
      <c r="J154" s="8"/>
      <c r="K154" s="5"/>
      <c r="L154" s="5"/>
      <c r="M154" s="5"/>
      <c r="N154" s="5"/>
      <c r="O154" s="5"/>
      <c r="P154" s="5"/>
      <c r="Q154" s="18"/>
      <c r="R154" s="18"/>
    </row>
    <row r="155" spans="1:18">
      <c r="A155" s="88"/>
      <c r="B155" s="76"/>
      <c r="C155" s="76"/>
      <c r="D155" s="6" t="s">
        <v>9</v>
      </c>
      <c r="E155" s="2">
        <v>2122.2649999999999</v>
      </c>
      <c r="F155" s="2">
        <v>2122.2649999999999</v>
      </c>
      <c r="G155" s="2">
        <f t="shared" si="71"/>
        <v>0</v>
      </c>
      <c r="H155" s="2">
        <v>2115.27</v>
      </c>
      <c r="I155" s="24">
        <f t="shared" si="63"/>
        <v>99.67</v>
      </c>
      <c r="J155" s="8"/>
      <c r="K155" s="5"/>
      <c r="L155" s="5"/>
      <c r="M155" s="5"/>
      <c r="N155" s="5"/>
      <c r="O155" s="5"/>
      <c r="P155" s="5"/>
      <c r="Q155" s="18"/>
      <c r="R155" s="18"/>
    </row>
    <row r="156" spans="1:18" ht="22.5">
      <c r="A156" s="88"/>
      <c r="B156" s="76"/>
      <c r="C156" s="76"/>
      <c r="D156" s="56" t="s">
        <v>7</v>
      </c>
      <c r="E156" s="2">
        <v>0</v>
      </c>
      <c r="F156" s="2">
        <v>0</v>
      </c>
      <c r="G156" s="2">
        <f t="shared" si="71"/>
        <v>0</v>
      </c>
      <c r="H156" s="2">
        <v>0</v>
      </c>
      <c r="I156" s="24" t="s">
        <v>235</v>
      </c>
      <c r="J156" s="5"/>
      <c r="K156" s="5"/>
      <c r="L156" s="5"/>
      <c r="M156" s="5"/>
      <c r="N156" s="5"/>
      <c r="O156" s="5"/>
      <c r="P156" s="5"/>
      <c r="Q156" s="18"/>
      <c r="R156" s="18"/>
    </row>
    <row r="157" spans="1:18" ht="23.25" customHeight="1">
      <c r="A157" s="88"/>
      <c r="B157" s="76" t="s">
        <v>39</v>
      </c>
      <c r="C157" s="76" t="s">
        <v>81</v>
      </c>
      <c r="D157" s="10" t="s">
        <v>4</v>
      </c>
      <c r="E157" s="2">
        <f>E158+E159+E160+E161</f>
        <v>33398.171999999999</v>
      </c>
      <c r="F157" s="2">
        <f>F158+F159+F160+F161</f>
        <v>33398.171999999999</v>
      </c>
      <c r="G157" s="2">
        <f t="shared" ref="G157:G161" si="72">F157-E157</f>
        <v>0</v>
      </c>
      <c r="H157" s="2">
        <f>H158+H159+H160+H161</f>
        <v>31804.735000000001</v>
      </c>
      <c r="I157" s="24">
        <f t="shared" si="63"/>
        <v>95.228999999999999</v>
      </c>
      <c r="J157" s="5">
        <v>1</v>
      </c>
      <c r="K157" s="5">
        <v>1</v>
      </c>
      <c r="L157" s="5">
        <f t="shared" ref="L157" si="73">(K157/J157)*100</f>
        <v>100</v>
      </c>
      <c r="M157" s="5">
        <v>1</v>
      </c>
      <c r="N157" s="5">
        <v>1</v>
      </c>
      <c r="O157" s="5">
        <v>12</v>
      </c>
      <c r="P157" s="5">
        <v>12</v>
      </c>
      <c r="Q157" s="18"/>
      <c r="R157" s="18"/>
    </row>
    <row r="158" spans="1:18">
      <c r="A158" s="88"/>
      <c r="B158" s="76"/>
      <c r="C158" s="76"/>
      <c r="D158" s="6" t="s">
        <v>6</v>
      </c>
      <c r="E158" s="2">
        <v>31421</v>
      </c>
      <c r="F158" s="2">
        <v>31421</v>
      </c>
      <c r="G158" s="2">
        <f t="shared" si="72"/>
        <v>0</v>
      </c>
      <c r="H158" s="2">
        <v>29859.432000000001</v>
      </c>
      <c r="I158" s="24">
        <f t="shared" si="63"/>
        <v>95.03</v>
      </c>
      <c r="J158" s="8"/>
      <c r="K158" s="5"/>
      <c r="L158" s="5"/>
      <c r="M158" s="5"/>
      <c r="N158" s="5"/>
      <c r="O158" s="5"/>
      <c r="P158" s="5"/>
      <c r="Q158" s="18"/>
      <c r="R158" s="18"/>
    </row>
    <row r="159" spans="1:18">
      <c r="A159" s="88"/>
      <c r="B159" s="76"/>
      <c r="C159" s="76"/>
      <c r="D159" s="56" t="s">
        <v>5</v>
      </c>
      <c r="E159" s="2">
        <v>641.24499999999898</v>
      </c>
      <c r="F159" s="2">
        <v>641.24499999999898</v>
      </c>
      <c r="G159" s="2">
        <f t="shared" si="72"/>
        <v>0</v>
      </c>
      <c r="H159" s="2">
        <v>609.37599999999998</v>
      </c>
      <c r="I159" s="24">
        <f t="shared" si="63"/>
        <v>95.03</v>
      </c>
      <c r="J159" s="8"/>
      <c r="K159" s="5"/>
      <c r="L159" s="5"/>
      <c r="M159" s="5"/>
      <c r="N159" s="5"/>
      <c r="O159" s="5"/>
      <c r="P159" s="5"/>
      <c r="Q159" s="18"/>
      <c r="R159" s="18"/>
    </row>
    <row r="160" spans="1:18">
      <c r="A160" s="88"/>
      <c r="B160" s="76"/>
      <c r="C160" s="76"/>
      <c r="D160" s="6" t="s">
        <v>9</v>
      </c>
      <c r="E160" s="2">
        <v>1335.9269999999999</v>
      </c>
      <c r="F160" s="2">
        <v>1335.9269999999999</v>
      </c>
      <c r="G160" s="2">
        <f t="shared" si="72"/>
        <v>0</v>
      </c>
      <c r="H160" s="2">
        <v>1335.9269999999999</v>
      </c>
      <c r="I160" s="24">
        <f t="shared" si="63"/>
        <v>100</v>
      </c>
      <c r="J160" s="8"/>
      <c r="K160" s="5"/>
      <c r="L160" s="5"/>
      <c r="M160" s="5"/>
      <c r="N160" s="5"/>
      <c r="O160" s="5"/>
      <c r="P160" s="5"/>
      <c r="Q160" s="18"/>
      <c r="R160" s="18"/>
    </row>
    <row r="161" spans="1:18" ht="22.5">
      <c r="A161" s="88"/>
      <c r="B161" s="76"/>
      <c r="C161" s="76"/>
      <c r="D161" s="56" t="s">
        <v>7</v>
      </c>
      <c r="E161" s="2">
        <v>0</v>
      </c>
      <c r="F161" s="2">
        <v>0</v>
      </c>
      <c r="G161" s="2">
        <f t="shared" si="72"/>
        <v>0</v>
      </c>
      <c r="H161" s="2">
        <v>0</v>
      </c>
      <c r="I161" s="24" t="s">
        <v>235</v>
      </c>
      <c r="J161" s="5"/>
      <c r="K161" s="5"/>
      <c r="L161" s="5"/>
      <c r="M161" s="5"/>
      <c r="N161" s="5"/>
      <c r="O161" s="5"/>
      <c r="P161" s="5"/>
      <c r="Q161" s="18"/>
      <c r="R161" s="18"/>
    </row>
    <row r="162" spans="1:18" ht="25.5" customHeight="1">
      <c r="A162" s="88"/>
      <c r="B162" s="76" t="s">
        <v>40</v>
      </c>
      <c r="C162" s="76" t="s">
        <v>54</v>
      </c>
      <c r="D162" s="10" t="s">
        <v>4</v>
      </c>
      <c r="E162" s="2">
        <f>E163+E164+E165+E166</f>
        <v>894327.33100000001</v>
      </c>
      <c r="F162" s="2">
        <f>F163+F164+F165+F166</f>
        <v>894327.33100000001</v>
      </c>
      <c r="G162" s="2">
        <f t="shared" ref="G162:G166" si="74">F162-E162</f>
        <v>0</v>
      </c>
      <c r="H162" s="2">
        <f>H163+H164+H165+H166</f>
        <v>890587.9</v>
      </c>
      <c r="I162" s="24">
        <f t="shared" si="63"/>
        <v>99.581999999999994</v>
      </c>
      <c r="J162" s="5">
        <v>1</v>
      </c>
      <c r="K162" s="5">
        <v>1</v>
      </c>
      <c r="L162" s="5">
        <f t="shared" ref="L162" si="75">(K162/J162)*100</f>
        <v>100</v>
      </c>
      <c r="M162" s="5">
        <v>1</v>
      </c>
      <c r="N162" s="5">
        <v>1</v>
      </c>
      <c r="O162" s="5">
        <v>7</v>
      </c>
      <c r="P162" s="5">
        <v>7</v>
      </c>
      <c r="Q162" s="18"/>
      <c r="R162" s="18"/>
    </row>
    <row r="163" spans="1:18">
      <c r="A163" s="88"/>
      <c r="B163" s="76"/>
      <c r="C163" s="76"/>
      <c r="D163" s="6" t="s">
        <v>6</v>
      </c>
      <c r="E163" s="2">
        <v>716804.5</v>
      </c>
      <c r="F163" s="2">
        <v>716804.5</v>
      </c>
      <c r="G163" s="2">
        <f t="shared" si="74"/>
        <v>0</v>
      </c>
      <c r="H163" s="2">
        <v>716619.16500000004</v>
      </c>
      <c r="I163" s="24">
        <f t="shared" si="63"/>
        <v>99.974000000000004</v>
      </c>
      <c r="J163" s="8"/>
      <c r="K163" s="5"/>
      <c r="L163" s="5"/>
      <c r="M163" s="5"/>
      <c r="N163" s="5"/>
      <c r="O163" s="5"/>
      <c r="P163" s="5"/>
      <c r="Q163" s="18"/>
      <c r="R163" s="18"/>
    </row>
    <row r="164" spans="1:18">
      <c r="A164" s="88"/>
      <c r="B164" s="76"/>
      <c r="C164" s="76"/>
      <c r="D164" s="56" t="s">
        <v>5</v>
      </c>
      <c r="E164" s="2">
        <v>159636.28500000003</v>
      </c>
      <c r="F164" s="2">
        <v>159636.285</v>
      </c>
      <c r="G164" s="2">
        <f t="shared" si="74"/>
        <v>0</v>
      </c>
      <c r="H164" s="2">
        <v>157275.505</v>
      </c>
      <c r="I164" s="24">
        <f t="shared" si="63"/>
        <v>98.521000000000001</v>
      </c>
      <c r="J164" s="8"/>
      <c r="K164" s="5"/>
      <c r="L164" s="5"/>
      <c r="M164" s="5"/>
      <c r="N164" s="5"/>
      <c r="O164" s="5"/>
      <c r="P164" s="5"/>
      <c r="Q164" s="18"/>
      <c r="R164" s="18"/>
    </row>
    <row r="165" spans="1:18">
      <c r="A165" s="88"/>
      <c r="B165" s="76"/>
      <c r="C165" s="76"/>
      <c r="D165" s="6" t="s">
        <v>9</v>
      </c>
      <c r="E165" s="2">
        <v>17886.546000000002</v>
      </c>
      <c r="F165" s="2">
        <v>17886.546000000002</v>
      </c>
      <c r="G165" s="2">
        <f t="shared" si="74"/>
        <v>0</v>
      </c>
      <c r="H165" s="2">
        <v>16693.23</v>
      </c>
      <c r="I165" s="24">
        <f t="shared" si="63"/>
        <v>93.328000000000003</v>
      </c>
      <c r="J165" s="8"/>
      <c r="K165" s="5"/>
      <c r="L165" s="5"/>
      <c r="M165" s="5"/>
      <c r="N165" s="5"/>
      <c r="O165" s="5"/>
      <c r="P165" s="5"/>
      <c r="Q165" s="18"/>
      <c r="R165" s="18"/>
    </row>
    <row r="166" spans="1:18" ht="22.5">
      <c r="A166" s="88"/>
      <c r="B166" s="76"/>
      <c r="C166" s="76"/>
      <c r="D166" s="56" t="s">
        <v>7</v>
      </c>
      <c r="E166" s="2">
        <v>0</v>
      </c>
      <c r="F166" s="2">
        <v>0</v>
      </c>
      <c r="G166" s="2">
        <f t="shared" si="74"/>
        <v>0</v>
      </c>
      <c r="H166" s="2">
        <v>0</v>
      </c>
      <c r="I166" s="24" t="s">
        <v>235</v>
      </c>
      <c r="J166" s="5"/>
      <c r="K166" s="5"/>
      <c r="L166" s="5"/>
      <c r="M166" s="5"/>
      <c r="N166" s="5"/>
      <c r="O166" s="5"/>
      <c r="P166" s="5"/>
      <c r="Q166" s="18"/>
      <c r="R166" s="18"/>
    </row>
    <row r="167" spans="1:18" ht="22.5" customHeight="1">
      <c r="A167" s="88"/>
      <c r="B167" s="76" t="s">
        <v>41</v>
      </c>
      <c r="C167" s="76" t="s">
        <v>67</v>
      </c>
      <c r="D167" s="10" t="s">
        <v>4</v>
      </c>
      <c r="E167" s="2">
        <f>E168+F169+E170+E171</f>
        <v>136175.57500000001</v>
      </c>
      <c r="F167" s="2">
        <f>F168+F169+F170+F171</f>
        <v>136175.57500000001</v>
      </c>
      <c r="G167" s="2">
        <f t="shared" ref="G167:G171" si="76">F167-E167</f>
        <v>0</v>
      </c>
      <c r="H167" s="2">
        <f>H168+H169+H170</f>
        <v>44424.383999999998</v>
      </c>
      <c r="I167" s="24">
        <f t="shared" si="63"/>
        <v>32.622999999999998</v>
      </c>
      <c r="J167" s="5">
        <v>3</v>
      </c>
      <c r="K167" s="5">
        <v>3</v>
      </c>
      <c r="L167" s="5">
        <f t="shared" ref="L167" si="77">(K167/J167)*100</f>
        <v>100</v>
      </c>
      <c r="M167" s="5">
        <v>1</v>
      </c>
      <c r="N167" s="5">
        <v>1</v>
      </c>
      <c r="O167" s="5">
        <v>4</v>
      </c>
      <c r="P167" s="5">
        <v>4</v>
      </c>
      <c r="Q167" s="18"/>
      <c r="R167" s="18"/>
    </row>
    <row r="168" spans="1:18">
      <c r="A168" s="88"/>
      <c r="B168" s="76"/>
      <c r="C168" s="76"/>
      <c r="D168" s="6" t="s">
        <v>6</v>
      </c>
      <c r="E168" s="2">
        <v>0</v>
      </c>
      <c r="F168" s="2">
        <v>0</v>
      </c>
      <c r="G168" s="2">
        <f t="shared" si="76"/>
        <v>0</v>
      </c>
      <c r="H168" s="2">
        <v>0</v>
      </c>
      <c r="I168" s="24" t="s">
        <v>235</v>
      </c>
      <c r="J168" s="8"/>
      <c r="K168" s="5"/>
      <c r="L168" s="5"/>
      <c r="M168" s="5"/>
      <c r="N168" s="5"/>
      <c r="O168" s="5"/>
      <c r="P168" s="5"/>
      <c r="Q168" s="18"/>
      <c r="R168" s="18"/>
    </row>
    <row r="169" spans="1:18">
      <c r="A169" s="88"/>
      <c r="B169" s="76"/>
      <c r="C169" s="76"/>
      <c r="D169" s="56" t="s">
        <v>5</v>
      </c>
      <c r="E169" s="2">
        <v>136175.57500000001</v>
      </c>
      <c r="F169" s="2">
        <v>136175.57500000001</v>
      </c>
      <c r="G169" s="2">
        <f t="shared" si="76"/>
        <v>0</v>
      </c>
      <c r="H169" s="2">
        <v>44424.383999999998</v>
      </c>
      <c r="I169" s="24">
        <f t="shared" si="63"/>
        <v>32.622999999999998</v>
      </c>
      <c r="J169" s="8"/>
      <c r="K169" s="5"/>
      <c r="L169" s="5"/>
      <c r="M169" s="5"/>
      <c r="N169" s="5"/>
      <c r="O169" s="5"/>
      <c r="P169" s="5"/>
      <c r="Q169" s="18"/>
      <c r="R169" s="18"/>
    </row>
    <row r="170" spans="1:18" ht="18.75" customHeight="1">
      <c r="A170" s="88"/>
      <c r="B170" s="76"/>
      <c r="C170" s="76"/>
      <c r="D170" s="6" t="s">
        <v>9</v>
      </c>
      <c r="E170" s="2">
        <v>0</v>
      </c>
      <c r="F170" s="2">
        <v>0</v>
      </c>
      <c r="G170" s="2">
        <f t="shared" si="76"/>
        <v>0</v>
      </c>
      <c r="H170" s="2">
        <v>0</v>
      </c>
      <c r="I170" s="24" t="s">
        <v>235</v>
      </c>
      <c r="J170" s="8"/>
      <c r="K170" s="5"/>
      <c r="L170" s="5"/>
      <c r="M170" s="5"/>
      <c r="N170" s="5"/>
      <c r="O170" s="5"/>
      <c r="P170" s="5"/>
      <c r="Q170" s="18"/>
      <c r="R170" s="18"/>
    </row>
    <row r="171" spans="1:18" ht="26.25" customHeight="1">
      <c r="A171" s="88"/>
      <c r="B171" s="76"/>
      <c r="C171" s="76"/>
      <c r="D171" s="56" t="s">
        <v>7</v>
      </c>
      <c r="E171" s="2">
        <v>0</v>
      </c>
      <c r="F171" s="2">
        <v>0</v>
      </c>
      <c r="G171" s="2">
        <f t="shared" si="76"/>
        <v>0</v>
      </c>
      <c r="H171" s="2">
        <v>0</v>
      </c>
      <c r="I171" s="24" t="s">
        <v>235</v>
      </c>
      <c r="J171" s="5"/>
      <c r="K171" s="5"/>
      <c r="L171" s="5"/>
      <c r="M171" s="5"/>
      <c r="N171" s="5"/>
      <c r="O171" s="5"/>
      <c r="P171" s="5"/>
      <c r="Q171" s="18"/>
      <c r="R171" s="18"/>
    </row>
    <row r="172" spans="1:18" ht="24" customHeight="1">
      <c r="A172" s="88"/>
      <c r="B172" s="76" t="s">
        <v>279</v>
      </c>
      <c r="C172" s="76" t="s">
        <v>54</v>
      </c>
      <c r="D172" s="10" t="s">
        <v>4</v>
      </c>
      <c r="E172" s="2">
        <f>E173+E174+E175+E176</f>
        <v>4000</v>
      </c>
      <c r="F172" s="2">
        <f>F173+F174+F175+F176</f>
        <v>4000</v>
      </c>
      <c r="G172" s="2">
        <f t="shared" ref="G172:G211" si="78">F172-E172</f>
        <v>0</v>
      </c>
      <c r="H172" s="2">
        <f>H173+H174+H175</f>
        <v>4000</v>
      </c>
      <c r="I172" s="24">
        <f t="shared" si="63"/>
        <v>100</v>
      </c>
      <c r="J172" s="5">
        <v>3</v>
      </c>
      <c r="K172" s="5">
        <v>3</v>
      </c>
      <c r="L172" s="5">
        <f t="shared" ref="L172:L207" si="79">(K172/J172)*100</f>
        <v>100</v>
      </c>
      <c r="M172" s="5">
        <v>3</v>
      </c>
      <c r="N172" s="5">
        <v>3</v>
      </c>
      <c r="O172" s="5">
        <v>17</v>
      </c>
      <c r="P172" s="5">
        <v>17</v>
      </c>
      <c r="Q172" s="18"/>
      <c r="R172" s="18"/>
    </row>
    <row r="173" spans="1:18">
      <c r="A173" s="88"/>
      <c r="B173" s="76"/>
      <c r="C173" s="76"/>
      <c r="D173" s="6" t="s">
        <v>6</v>
      </c>
      <c r="E173" s="2">
        <v>0</v>
      </c>
      <c r="F173" s="2">
        <v>0</v>
      </c>
      <c r="G173" s="2">
        <f t="shared" si="78"/>
        <v>0</v>
      </c>
      <c r="H173" s="2">
        <v>0</v>
      </c>
      <c r="I173" s="24" t="s">
        <v>235</v>
      </c>
      <c r="J173" s="8"/>
      <c r="K173" s="5"/>
      <c r="L173" s="5"/>
      <c r="M173" s="5"/>
      <c r="N173" s="5"/>
      <c r="O173" s="5"/>
      <c r="P173" s="5"/>
      <c r="Q173" s="18"/>
      <c r="R173" s="18"/>
    </row>
    <row r="174" spans="1:18">
      <c r="A174" s="88"/>
      <c r="B174" s="76"/>
      <c r="C174" s="76"/>
      <c r="D174" s="56" t="s">
        <v>5</v>
      </c>
      <c r="E174" s="2">
        <v>4000</v>
      </c>
      <c r="F174" s="2">
        <v>4000</v>
      </c>
      <c r="G174" s="2">
        <f t="shared" si="78"/>
        <v>0</v>
      </c>
      <c r="H174" s="2">
        <v>4000</v>
      </c>
      <c r="I174" s="24">
        <f t="shared" si="63"/>
        <v>100</v>
      </c>
      <c r="J174" s="8"/>
      <c r="K174" s="5"/>
      <c r="L174" s="5"/>
      <c r="M174" s="5"/>
      <c r="N174" s="5"/>
      <c r="O174" s="5"/>
      <c r="P174" s="5"/>
      <c r="Q174" s="18"/>
      <c r="R174" s="18"/>
    </row>
    <row r="175" spans="1:18">
      <c r="A175" s="88"/>
      <c r="B175" s="76"/>
      <c r="C175" s="76"/>
      <c r="D175" s="6" t="s">
        <v>9</v>
      </c>
      <c r="E175" s="2">
        <v>0</v>
      </c>
      <c r="F175" s="2">
        <v>0</v>
      </c>
      <c r="G175" s="2">
        <f t="shared" si="78"/>
        <v>0</v>
      </c>
      <c r="H175" s="2">
        <v>0</v>
      </c>
      <c r="I175" s="24" t="s">
        <v>235</v>
      </c>
      <c r="J175" s="8"/>
      <c r="K175" s="5"/>
      <c r="L175" s="5"/>
      <c r="M175" s="5"/>
      <c r="N175" s="5"/>
      <c r="O175" s="5"/>
      <c r="P175" s="5"/>
      <c r="Q175" s="18"/>
      <c r="R175" s="18"/>
    </row>
    <row r="176" spans="1:18" ht="22.5">
      <c r="A176" s="88"/>
      <c r="B176" s="76"/>
      <c r="C176" s="76"/>
      <c r="D176" s="56" t="s">
        <v>7</v>
      </c>
      <c r="E176" s="2">
        <v>0</v>
      </c>
      <c r="F176" s="2">
        <v>0</v>
      </c>
      <c r="G176" s="2">
        <f t="shared" si="78"/>
        <v>0</v>
      </c>
      <c r="H176" s="2">
        <v>0</v>
      </c>
      <c r="I176" s="24" t="s">
        <v>235</v>
      </c>
      <c r="J176" s="5"/>
      <c r="K176" s="5"/>
      <c r="L176" s="5"/>
      <c r="M176" s="5"/>
      <c r="N176" s="5"/>
      <c r="O176" s="5"/>
      <c r="P176" s="5"/>
      <c r="Q176" s="18"/>
      <c r="R176" s="18"/>
    </row>
    <row r="177" spans="1:18" ht="27.75" customHeight="1">
      <c r="A177" s="88"/>
      <c r="B177" s="76" t="s">
        <v>42</v>
      </c>
      <c r="C177" s="76" t="s">
        <v>54</v>
      </c>
      <c r="D177" s="10" t="s">
        <v>4</v>
      </c>
      <c r="E177" s="2">
        <f>E178+E179+E180+E181</f>
        <v>5300</v>
      </c>
      <c r="F177" s="2">
        <f>F178+F179+F180</f>
        <v>5475</v>
      </c>
      <c r="G177" s="2">
        <f t="shared" si="78"/>
        <v>175</v>
      </c>
      <c r="H177" s="2">
        <f>H178+H179+H180</f>
        <v>5475</v>
      </c>
      <c r="I177" s="24">
        <f t="shared" si="63"/>
        <v>100</v>
      </c>
      <c r="J177" s="5">
        <v>3</v>
      </c>
      <c r="K177" s="5">
        <v>3</v>
      </c>
      <c r="L177" s="5">
        <f t="shared" si="79"/>
        <v>100</v>
      </c>
      <c r="M177" s="5">
        <v>3</v>
      </c>
      <c r="N177" s="5">
        <v>3</v>
      </c>
      <c r="O177" s="5">
        <v>18</v>
      </c>
      <c r="P177" s="5">
        <v>18</v>
      </c>
      <c r="Q177" s="18"/>
      <c r="R177" s="18"/>
    </row>
    <row r="178" spans="1:18">
      <c r="A178" s="88"/>
      <c r="B178" s="76"/>
      <c r="C178" s="76"/>
      <c r="D178" s="6" t="s">
        <v>6</v>
      </c>
      <c r="E178" s="2">
        <v>0</v>
      </c>
      <c r="F178" s="2">
        <v>0</v>
      </c>
      <c r="G178" s="2">
        <f t="shared" si="78"/>
        <v>0</v>
      </c>
      <c r="H178" s="2">
        <v>0</v>
      </c>
      <c r="I178" s="24" t="s">
        <v>235</v>
      </c>
      <c r="J178" s="8"/>
      <c r="K178" s="5"/>
      <c r="L178" s="5"/>
      <c r="M178" s="5"/>
      <c r="N178" s="5"/>
      <c r="O178" s="5"/>
      <c r="P178" s="5"/>
      <c r="Q178" s="18"/>
      <c r="R178" s="18"/>
    </row>
    <row r="179" spans="1:18">
      <c r="A179" s="88"/>
      <c r="B179" s="76"/>
      <c r="C179" s="76"/>
      <c r="D179" s="56" t="s">
        <v>5</v>
      </c>
      <c r="E179" s="2">
        <v>5300</v>
      </c>
      <c r="F179" s="2">
        <v>5475</v>
      </c>
      <c r="G179" s="2">
        <f t="shared" si="78"/>
        <v>175</v>
      </c>
      <c r="H179" s="2">
        <v>5475</v>
      </c>
      <c r="I179" s="24">
        <f t="shared" si="63"/>
        <v>100</v>
      </c>
      <c r="J179" s="8"/>
      <c r="K179" s="5"/>
      <c r="L179" s="5"/>
      <c r="M179" s="5"/>
      <c r="N179" s="5"/>
      <c r="O179" s="5"/>
      <c r="P179" s="5"/>
      <c r="Q179" s="18"/>
      <c r="R179" s="18"/>
    </row>
    <row r="180" spans="1:18">
      <c r="A180" s="88"/>
      <c r="B180" s="76"/>
      <c r="C180" s="76"/>
      <c r="D180" s="6" t="s">
        <v>9</v>
      </c>
      <c r="E180" s="2">
        <v>0</v>
      </c>
      <c r="F180" s="2">
        <v>0</v>
      </c>
      <c r="G180" s="2">
        <f t="shared" si="78"/>
        <v>0</v>
      </c>
      <c r="H180" s="2">
        <v>0</v>
      </c>
      <c r="I180" s="24" t="s">
        <v>235</v>
      </c>
      <c r="J180" s="8"/>
      <c r="K180" s="5"/>
      <c r="L180" s="5"/>
      <c r="M180" s="5"/>
      <c r="N180" s="5"/>
      <c r="O180" s="5"/>
      <c r="P180" s="5"/>
      <c r="Q180" s="18"/>
      <c r="R180" s="18"/>
    </row>
    <row r="181" spans="1:18" ht="23.25" customHeight="1">
      <c r="A181" s="88"/>
      <c r="B181" s="76"/>
      <c r="C181" s="76"/>
      <c r="D181" s="56" t="s">
        <v>7</v>
      </c>
      <c r="E181" s="2">
        <v>0</v>
      </c>
      <c r="F181" s="2">
        <v>0</v>
      </c>
      <c r="G181" s="2">
        <f t="shared" si="78"/>
        <v>0</v>
      </c>
      <c r="H181" s="2">
        <v>0</v>
      </c>
      <c r="I181" s="24" t="s">
        <v>235</v>
      </c>
      <c r="J181" s="5"/>
      <c r="K181" s="5"/>
      <c r="L181" s="5"/>
      <c r="M181" s="5"/>
      <c r="N181" s="5"/>
      <c r="O181" s="5"/>
      <c r="P181" s="5"/>
      <c r="Q181" s="18"/>
      <c r="R181" s="18"/>
    </row>
    <row r="182" spans="1:18" ht="21" customHeight="1">
      <c r="A182" s="88"/>
      <c r="B182" s="76" t="s">
        <v>280</v>
      </c>
      <c r="C182" s="76" t="s">
        <v>54</v>
      </c>
      <c r="D182" s="10" t="s">
        <v>4</v>
      </c>
      <c r="E182" s="2">
        <f>E183+E184+E185+E186</f>
        <v>0</v>
      </c>
      <c r="F182" s="2">
        <f>F183+F184+F185+F186</f>
        <v>0</v>
      </c>
      <c r="G182" s="2">
        <f t="shared" si="78"/>
        <v>0</v>
      </c>
      <c r="H182" s="2">
        <f>H183+H184</f>
        <v>0</v>
      </c>
      <c r="I182" s="24" t="s">
        <v>235</v>
      </c>
      <c r="J182" s="5">
        <v>4</v>
      </c>
      <c r="K182" s="5">
        <v>4</v>
      </c>
      <c r="L182" s="5">
        <f t="shared" si="79"/>
        <v>100</v>
      </c>
      <c r="M182" s="5">
        <v>3</v>
      </c>
      <c r="N182" s="5">
        <v>3</v>
      </c>
      <c r="O182" s="5">
        <v>8</v>
      </c>
      <c r="P182" s="5">
        <v>8</v>
      </c>
      <c r="Q182" s="18"/>
      <c r="R182" s="18"/>
    </row>
    <row r="183" spans="1:18">
      <c r="A183" s="88"/>
      <c r="B183" s="76"/>
      <c r="C183" s="76"/>
      <c r="D183" s="6" t="s">
        <v>6</v>
      </c>
      <c r="E183" s="2">
        <v>0</v>
      </c>
      <c r="F183" s="2">
        <v>0</v>
      </c>
      <c r="G183" s="2">
        <f t="shared" si="78"/>
        <v>0</v>
      </c>
      <c r="H183" s="2">
        <v>0</v>
      </c>
      <c r="I183" s="24" t="s">
        <v>235</v>
      </c>
      <c r="J183" s="8"/>
      <c r="K183" s="5"/>
      <c r="L183" s="5"/>
      <c r="M183" s="5"/>
      <c r="N183" s="5"/>
      <c r="O183" s="5"/>
      <c r="P183" s="5"/>
      <c r="Q183" s="18"/>
      <c r="R183" s="18"/>
    </row>
    <row r="184" spans="1:18">
      <c r="A184" s="88"/>
      <c r="B184" s="76"/>
      <c r="C184" s="76"/>
      <c r="D184" s="56" t="s">
        <v>5</v>
      </c>
      <c r="E184" s="2">
        <v>0</v>
      </c>
      <c r="F184" s="2">
        <v>0</v>
      </c>
      <c r="G184" s="2">
        <f t="shared" si="78"/>
        <v>0</v>
      </c>
      <c r="H184" s="2">
        <v>0</v>
      </c>
      <c r="I184" s="24" t="s">
        <v>235</v>
      </c>
      <c r="J184" s="8"/>
      <c r="K184" s="5"/>
      <c r="L184" s="5"/>
      <c r="M184" s="5"/>
      <c r="N184" s="5"/>
      <c r="O184" s="5"/>
      <c r="P184" s="5"/>
      <c r="Q184" s="18"/>
      <c r="R184" s="18"/>
    </row>
    <row r="185" spans="1:18">
      <c r="A185" s="88"/>
      <c r="B185" s="76"/>
      <c r="C185" s="76"/>
      <c r="D185" s="6" t="s">
        <v>9</v>
      </c>
      <c r="E185" s="2">
        <v>0</v>
      </c>
      <c r="F185" s="2">
        <v>0</v>
      </c>
      <c r="G185" s="2">
        <f t="shared" si="78"/>
        <v>0</v>
      </c>
      <c r="H185" s="2">
        <v>0</v>
      </c>
      <c r="I185" s="24" t="s">
        <v>235</v>
      </c>
      <c r="J185" s="8"/>
      <c r="K185" s="5"/>
      <c r="L185" s="5"/>
      <c r="M185" s="5"/>
      <c r="N185" s="5"/>
      <c r="O185" s="5"/>
      <c r="P185" s="5"/>
      <c r="Q185" s="18"/>
      <c r="R185" s="18"/>
    </row>
    <row r="186" spans="1:18" ht="27" customHeight="1">
      <c r="A186" s="88"/>
      <c r="B186" s="76"/>
      <c r="C186" s="76"/>
      <c r="D186" s="56" t="s">
        <v>7</v>
      </c>
      <c r="E186" s="2">
        <v>0</v>
      </c>
      <c r="F186" s="2">
        <v>0</v>
      </c>
      <c r="G186" s="2">
        <f t="shared" si="78"/>
        <v>0</v>
      </c>
      <c r="H186" s="2">
        <v>0</v>
      </c>
      <c r="I186" s="24" t="s">
        <v>235</v>
      </c>
      <c r="J186" s="5"/>
      <c r="K186" s="5"/>
      <c r="L186" s="5"/>
      <c r="M186" s="5"/>
      <c r="N186" s="5"/>
      <c r="O186" s="5"/>
      <c r="P186" s="5"/>
      <c r="Q186" s="18"/>
      <c r="R186" s="18"/>
    </row>
    <row r="187" spans="1:18" ht="21.75" customHeight="1">
      <c r="A187" s="88"/>
      <c r="B187" s="76" t="s">
        <v>281</v>
      </c>
      <c r="C187" s="76" t="s">
        <v>54</v>
      </c>
      <c r="D187" s="10" t="s">
        <v>4</v>
      </c>
      <c r="E187" s="2">
        <f>E188+E189+E190+E191</f>
        <v>0</v>
      </c>
      <c r="F187" s="2">
        <f>F188+F189+F190+F191</f>
        <v>0</v>
      </c>
      <c r="G187" s="2">
        <f t="shared" si="78"/>
        <v>0</v>
      </c>
      <c r="H187" s="2">
        <f>H188+H189</f>
        <v>0</v>
      </c>
      <c r="I187" s="24" t="s">
        <v>235</v>
      </c>
      <c r="J187" s="5">
        <v>2</v>
      </c>
      <c r="K187" s="5">
        <v>2</v>
      </c>
      <c r="L187" s="5">
        <f t="shared" si="79"/>
        <v>100</v>
      </c>
      <c r="M187" s="5">
        <v>3</v>
      </c>
      <c r="N187" s="5">
        <v>3</v>
      </c>
      <c r="O187" s="5">
        <v>13</v>
      </c>
      <c r="P187" s="5">
        <v>13</v>
      </c>
      <c r="Q187" s="18"/>
      <c r="R187" s="18"/>
    </row>
    <row r="188" spans="1:18">
      <c r="A188" s="88"/>
      <c r="B188" s="76"/>
      <c r="C188" s="76"/>
      <c r="D188" s="6" t="s">
        <v>6</v>
      </c>
      <c r="E188" s="2">
        <v>0</v>
      </c>
      <c r="F188" s="2">
        <v>0</v>
      </c>
      <c r="G188" s="2">
        <f t="shared" si="78"/>
        <v>0</v>
      </c>
      <c r="H188" s="2">
        <v>0</v>
      </c>
      <c r="I188" s="24" t="s">
        <v>235</v>
      </c>
      <c r="J188" s="8"/>
      <c r="K188" s="5"/>
      <c r="L188" s="5"/>
      <c r="M188" s="5"/>
      <c r="N188" s="5"/>
      <c r="O188" s="5"/>
      <c r="P188" s="5"/>
      <c r="Q188" s="18"/>
      <c r="R188" s="18"/>
    </row>
    <row r="189" spans="1:18">
      <c r="A189" s="88"/>
      <c r="B189" s="76"/>
      <c r="C189" s="76"/>
      <c r="D189" s="56" t="s">
        <v>5</v>
      </c>
      <c r="E189" s="2">
        <v>0</v>
      </c>
      <c r="F189" s="2">
        <v>0</v>
      </c>
      <c r="G189" s="2">
        <f t="shared" si="78"/>
        <v>0</v>
      </c>
      <c r="H189" s="2">
        <v>0</v>
      </c>
      <c r="I189" s="24" t="s">
        <v>235</v>
      </c>
      <c r="J189" s="8"/>
      <c r="K189" s="5"/>
      <c r="L189" s="5"/>
      <c r="M189" s="5"/>
      <c r="N189" s="5"/>
      <c r="O189" s="5"/>
      <c r="P189" s="5"/>
      <c r="Q189" s="18"/>
      <c r="R189" s="18"/>
    </row>
    <row r="190" spans="1:18">
      <c r="A190" s="88"/>
      <c r="B190" s="76"/>
      <c r="C190" s="76"/>
      <c r="D190" s="6" t="s">
        <v>9</v>
      </c>
      <c r="E190" s="2">
        <v>0</v>
      </c>
      <c r="F190" s="2">
        <v>0</v>
      </c>
      <c r="G190" s="2">
        <f t="shared" si="78"/>
        <v>0</v>
      </c>
      <c r="H190" s="2">
        <v>0</v>
      </c>
      <c r="I190" s="24" t="s">
        <v>235</v>
      </c>
      <c r="J190" s="8"/>
      <c r="K190" s="5"/>
      <c r="L190" s="5"/>
      <c r="M190" s="5"/>
      <c r="N190" s="5"/>
      <c r="O190" s="5"/>
      <c r="P190" s="5"/>
      <c r="Q190" s="18"/>
      <c r="R190" s="18"/>
    </row>
    <row r="191" spans="1:18" ht="22.5">
      <c r="A191" s="88"/>
      <c r="B191" s="76"/>
      <c r="C191" s="76"/>
      <c r="D191" s="56" t="s">
        <v>7</v>
      </c>
      <c r="E191" s="2">
        <v>0</v>
      </c>
      <c r="F191" s="2">
        <v>0</v>
      </c>
      <c r="G191" s="2">
        <f t="shared" si="78"/>
        <v>0</v>
      </c>
      <c r="H191" s="2">
        <v>0</v>
      </c>
      <c r="I191" s="24" t="s">
        <v>235</v>
      </c>
      <c r="J191" s="5"/>
      <c r="K191" s="5"/>
      <c r="L191" s="5"/>
      <c r="M191" s="5"/>
      <c r="N191" s="5"/>
      <c r="O191" s="5"/>
      <c r="P191" s="5"/>
      <c r="Q191" s="18"/>
      <c r="R191" s="18"/>
    </row>
    <row r="192" spans="1:18" ht="21" customHeight="1">
      <c r="A192" s="88"/>
      <c r="B192" s="76" t="s">
        <v>282</v>
      </c>
      <c r="C192" s="76" t="s">
        <v>54</v>
      </c>
      <c r="D192" s="10" t="s">
        <v>4</v>
      </c>
      <c r="E192" s="2">
        <f>E193+E194+E195+E196</f>
        <v>0</v>
      </c>
      <c r="F192" s="2">
        <f>F193+F194+F195+F196</f>
        <v>0</v>
      </c>
      <c r="G192" s="2">
        <f>F192-E192</f>
        <v>0</v>
      </c>
      <c r="H192" s="2">
        <f>H193+H194</f>
        <v>0</v>
      </c>
      <c r="I192" s="24" t="s">
        <v>235</v>
      </c>
      <c r="J192" s="5">
        <v>4</v>
      </c>
      <c r="K192" s="5">
        <v>4</v>
      </c>
      <c r="L192" s="5">
        <f t="shared" si="79"/>
        <v>100</v>
      </c>
      <c r="M192" s="5">
        <v>4</v>
      </c>
      <c r="N192" s="5">
        <v>4</v>
      </c>
      <c r="O192" s="5">
        <v>16</v>
      </c>
      <c r="P192" s="5">
        <v>16</v>
      </c>
      <c r="Q192" s="18"/>
      <c r="R192" s="18"/>
    </row>
    <row r="193" spans="1:18">
      <c r="A193" s="88"/>
      <c r="B193" s="76"/>
      <c r="C193" s="76"/>
      <c r="D193" s="6" t="s">
        <v>6</v>
      </c>
      <c r="E193" s="2">
        <v>0</v>
      </c>
      <c r="F193" s="2">
        <v>0</v>
      </c>
      <c r="G193" s="2">
        <f t="shared" si="78"/>
        <v>0</v>
      </c>
      <c r="H193" s="2">
        <v>0</v>
      </c>
      <c r="I193" s="24" t="s">
        <v>235</v>
      </c>
      <c r="J193" s="8"/>
      <c r="K193" s="5"/>
      <c r="L193" s="4"/>
      <c r="M193" s="5"/>
      <c r="N193" s="5"/>
      <c r="O193" s="5"/>
      <c r="P193" s="5"/>
      <c r="Q193" s="18"/>
      <c r="R193" s="18"/>
    </row>
    <row r="194" spans="1:18">
      <c r="A194" s="88"/>
      <c r="B194" s="76"/>
      <c r="C194" s="76"/>
      <c r="D194" s="56" t="s">
        <v>5</v>
      </c>
      <c r="E194" s="2">
        <v>0</v>
      </c>
      <c r="F194" s="2">
        <v>0</v>
      </c>
      <c r="G194" s="2">
        <f t="shared" si="78"/>
        <v>0</v>
      </c>
      <c r="H194" s="2">
        <v>0</v>
      </c>
      <c r="I194" s="24" t="s">
        <v>235</v>
      </c>
      <c r="J194" s="8"/>
      <c r="K194" s="5"/>
      <c r="L194" s="4"/>
      <c r="M194" s="5"/>
      <c r="N194" s="5"/>
      <c r="O194" s="5"/>
      <c r="P194" s="5"/>
      <c r="Q194" s="18"/>
      <c r="R194" s="18"/>
    </row>
    <row r="195" spans="1:18">
      <c r="A195" s="88"/>
      <c r="B195" s="76"/>
      <c r="C195" s="76"/>
      <c r="D195" s="6" t="s">
        <v>9</v>
      </c>
      <c r="E195" s="2">
        <v>0</v>
      </c>
      <c r="F195" s="2">
        <v>0</v>
      </c>
      <c r="G195" s="2">
        <f t="shared" si="78"/>
        <v>0</v>
      </c>
      <c r="H195" s="2">
        <v>0</v>
      </c>
      <c r="I195" s="24" t="s">
        <v>235</v>
      </c>
      <c r="J195" s="8"/>
      <c r="K195" s="5"/>
      <c r="L195" s="4"/>
      <c r="M195" s="5"/>
      <c r="N195" s="5"/>
      <c r="O195" s="5"/>
      <c r="P195" s="5"/>
      <c r="Q195" s="18"/>
      <c r="R195" s="18"/>
    </row>
    <row r="196" spans="1:18" ht="22.5">
      <c r="A196" s="88"/>
      <c r="B196" s="76"/>
      <c r="C196" s="76"/>
      <c r="D196" s="56" t="s">
        <v>7</v>
      </c>
      <c r="E196" s="2">
        <v>0</v>
      </c>
      <c r="F196" s="2">
        <v>0</v>
      </c>
      <c r="G196" s="2">
        <f t="shared" si="78"/>
        <v>0</v>
      </c>
      <c r="H196" s="2">
        <v>0</v>
      </c>
      <c r="I196" s="24" t="s">
        <v>235</v>
      </c>
      <c r="J196" s="5"/>
      <c r="K196" s="5"/>
      <c r="L196" s="4"/>
      <c r="M196" s="5"/>
      <c r="N196" s="5"/>
      <c r="O196" s="5"/>
      <c r="P196" s="5"/>
      <c r="Q196" s="18"/>
      <c r="R196" s="18"/>
    </row>
    <row r="197" spans="1:18" ht="21.75" customHeight="1">
      <c r="A197" s="88"/>
      <c r="B197" s="76" t="s">
        <v>283</v>
      </c>
      <c r="C197" s="76" t="s">
        <v>54</v>
      </c>
      <c r="D197" s="10" t="s">
        <v>4</v>
      </c>
      <c r="E197" s="2">
        <f>E198+E199+E200+E201</f>
        <v>0</v>
      </c>
      <c r="F197" s="2">
        <f>F198+F199+F200+F201</f>
        <v>0</v>
      </c>
      <c r="G197" s="2">
        <f t="shared" si="78"/>
        <v>0</v>
      </c>
      <c r="H197" s="2">
        <f>H198+H199</f>
        <v>0</v>
      </c>
      <c r="I197" s="24" t="s">
        <v>235</v>
      </c>
      <c r="J197" s="5">
        <v>5</v>
      </c>
      <c r="K197" s="5">
        <v>5</v>
      </c>
      <c r="L197" s="5">
        <f t="shared" si="79"/>
        <v>100</v>
      </c>
      <c r="M197" s="5">
        <v>2</v>
      </c>
      <c r="N197" s="5">
        <v>2</v>
      </c>
      <c r="O197" s="5">
        <v>8</v>
      </c>
      <c r="P197" s="5">
        <v>8</v>
      </c>
      <c r="Q197" s="18"/>
      <c r="R197" s="18"/>
    </row>
    <row r="198" spans="1:18">
      <c r="A198" s="88"/>
      <c r="B198" s="76"/>
      <c r="C198" s="76"/>
      <c r="D198" s="6" t="s">
        <v>6</v>
      </c>
      <c r="E198" s="2">
        <v>0</v>
      </c>
      <c r="F198" s="2">
        <v>0</v>
      </c>
      <c r="G198" s="2">
        <f t="shared" si="78"/>
        <v>0</v>
      </c>
      <c r="H198" s="2">
        <v>0</v>
      </c>
      <c r="I198" s="24" t="s">
        <v>235</v>
      </c>
      <c r="J198" s="8"/>
      <c r="K198" s="5"/>
      <c r="L198" s="4"/>
      <c r="M198" s="5"/>
      <c r="N198" s="5"/>
      <c r="O198" s="5"/>
      <c r="P198" s="5"/>
      <c r="Q198" s="18"/>
      <c r="R198" s="18"/>
    </row>
    <row r="199" spans="1:18">
      <c r="A199" s="88"/>
      <c r="B199" s="76"/>
      <c r="C199" s="76"/>
      <c r="D199" s="56" t="s">
        <v>5</v>
      </c>
      <c r="E199" s="2">
        <v>0</v>
      </c>
      <c r="F199" s="2">
        <v>0</v>
      </c>
      <c r="G199" s="2">
        <f t="shared" si="78"/>
        <v>0</v>
      </c>
      <c r="H199" s="2">
        <v>0</v>
      </c>
      <c r="I199" s="24" t="s">
        <v>235</v>
      </c>
      <c r="J199" s="8"/>
      <c r="K199" s="5"/>
      <c r="L199" s="4"/>
      <c r="M199" s="5"/>
      <c r="N199" s="5"/>
      <c r="O199" s="5"/>
      <c r="P199" s="5"/>
      <c r="Q199" s="18"/>
      <c r="R199" s="18"/>
    </row>
    <row r="200" spans="1:18">
      <c r="A200" s="88"/>
      <c r="B200" s="76"/>
      <c r="C200" s="76"/>
      <c r="D200" s="6" t="s">
        <v>9</v>
      </c>
      <c r="E200" s="2">
        <v>0</v>
      </c>
      <c r="F200" s="2">
        <v>0</v>
      </c>
      <c r="G200" s="2">
        <f t="shared" si="78"/>
        <v>0</v>
      </c>
      <c r="H200" s="2">
        <v>0</v>
      </c>
      <c r="I200" s="24" t="s">
        <v>235</v>
      </c>
      <c r="J200" s="8"/>
      <c r="K200" s="5"/>
      <c r="L200" s="4"/>
      <c r="M200" s="5"/>
      <c r="N200" s="5"/>
      <c r="O200" s="5"/>
      <c r="P200" s="5"/>
      <c r="Q200" s="18"/>
      <c r="R200" s="18"/>
    </row>
    <row r="201" spans="1:18" ht="26.25" customHeight="1">
      <c r="A201" s="88"/>
      <c r="B201" s="76"/>
      <c r="C201" s="76"/>
      <c r="D201" s="56" t="s">
        <v>7</v>
      </c>
      <c r="E201" s="2">
        <v>0</v>
      </c>
      <c r="F201" s="2">
        <v>0</v>
      </c>
      <c r="G201" s="2">
        <f t="shared" si="78"/>
        <v>0</v>
      </c>
      <c r="H201" s="2">
        <v>0</v>
      </c>
      <c r="I201" s="24" t="s">
        <v>235</v>
      </c>
      <c r="J201" s="5"/>
      <c r="K201" s="5"/>
      <c r="L201" s="4"/>
      <c r="M201" s="5"/>
      <c r="N201" s="5"/>
      <c r="O201" s="5"/>
      <c r="P201" s="5"/>
      <c r="Q201" s="18"/>
      <c r="R201" s="18"/>
    </row>
    <row r="202" spans="1:18" ht="21.75" customHeight="1">
      <c r="A202" s="88"/>
      <c r="B202" s="76" t="s">
        <v>284</v>
      </c>
      <c r="C202" s="76" t="s">
        <v>54</v>
      </c>
      <c r="D202" s="10" t="s">
        <v>4</v>
      </c>
      <c r="E202" s="2">
        <f>E203+E204+E205+E206</f>
        <v>0</v>
      </c>
      <c r="F202" s="2">
        <f>F203+F204+F205+F206</f>
        <v>0</v>
      </c>
      <c r="G202" s="2">
        <f t="shared" si="78"/>
        <v>0</v>
      </c>
      <c r="H202" s="2">
        <f>H203+H204</f>
        <v>0</v>
      </c>
      <c r="I202" s="24" t="s">
        <v>235</v>
      </c>
      <c r="J202" s="5">
        <v>3</v>
      </c>
      <c r="K202" s="5">
        <v>3</v>
      </c>
      <c r="L202" s="5">
        <f t="shared" si="79"/>
        <v>100</v>
      </c>
      <c r="M202" s="5">
        <v>1</v>
      </c>
      <c r="N202" s="5">
        <v>1</v>
      </c>
      <c r="O202" s="5">
        <v>8</v>
      </c>
      <c r="P202" s="5">
        <v>8</v>
      </c>
      <c r="Q202" s="18"/>
      <c r="R202" s="18"/>
    </row>
    <row r="203" spans="1:18">
      <c r="A203" s="88"/>
      <c r="B203" s="76"/>
      <c r="C203" s="76"/>
      <c r="D203" s="6" t="s">
        <v>6</v>
      </c>
      <c r="E203" s="2">
        <v>0</v>
      </c>
      <c r="F203" s="2">
        <v>0</v>
      </c>
      <c r="G203" s="2">
        <f t="shared" si="78"/>
        <v>0</v>
      </c>
      <c r="H203" s="2">
        <v>0</v>
      </c>
      <c r="I203" s="24" t="s">
        <v>235</v>
      </c>
      <c r="J203" s="8"/>
      <c r="K203" s="5"/>
      <c r="L203" s="4"/>
      <c r="M203" s="5"/>
      <c r="N203" s="5"/>
      <c r="O203" s="5"/>
      <c r="P203" s="5"/>
      <c r="Q203" s="18"/>
      <c r="R203" s="18"/>
    </row>
    <row r="204" spans="1:18">
      <c r="A204" s="88"/>
      <c r="B204" s="76"/>
      <c r="C204" s="76"/>
      <c r="D204" s="56" t="s">
        <v>5</v>
      </c>
      <c r="E204" s="2">
        <v>0</v>
      </c>
      <c r="F204" s="2">
        <v>0</v>
      </c>
      <c r="G204" s="2">
        <f t="shared" si="78"/>
        <v>0</v>
      </c>
      <c r="H204" s="2">
        <v>0</v>
      </c>
      <c r="I204" s="24" t="s">
        <v>235</v>
      </c>
      <c r="J204" s="8"/>
      <c r="K204" s="5"/>
      <c r="L204" s="4"/>
      <c r="M204" s="5"/>
      <c r="N204" s="5"/>
      <c r="O204" s="5"/>
      <c r="P204" s="5"/>
      <c r="Q204" s="18"/>
      <c r="R204" s="18"/>
    </row>
    <row r="205" spans="1:18">
      <c r="A205" s="88"/>
      <c r="B205" s="76"/>
      <c r="C205" s="76"/>
      <c r="D205" s="6" t="s">
        <v>9</v>
      </c>
      <c r="E205" s="2">
        <v>0</v>
      </c>
      <c r="F205" s="2">
        <v>0</v>
      </c>
      <c r="G205" s="2">
        <f t="shared" si="78"/>
        <v>0</v>
      </c>
      <c r="H205" s="2">
        <v>0</v>
      </c>
      <c r="I205" s="24" t="s">
        <v>235</v>
      </c>
      <c r="J205" s="8"/>
      <c r="K205" s="5"/>
      <c r="L205" s="4"/>
      <c r="M205" s="5"/>
      <c r="N205" s="5"/>
      <c r="O205" s="5"/>
      <c r="P205" s="5"/>
      <c r="Q205" s="18"/>
      <c r="R205" s="18"/>
    </row>
    <row r="206" spans="1:18" ht="22.5">
      <c r="A206" s="88"/>
      <c r="B206" s="76"/>
      <c r="C206" s="76"/>
      <c r="D206" s="56" t="s">
        <v>7</v>
      </c>
      <c r="E206" s="2">
        <v>0</v>
      </c>
      <c r="F206" s="2">
        <v>0</v>
      </c>
      <c r="G206" s="2">
        <f t="shared" si="78"/>
        <v>0</v>
      </c>
      <c r="H206" s="2">
        <v>0</v>
      </c>
      <c r="I206" s="24" t="s">
        <v>235</v>
      </c>
      <c r="J206" s="5"/>
      <c r="K206" s="5"/>
      <c r="L206" s="4"/>
      <c r="M206" s="5"/>
      <c r="N206" s="5"/>
      <c r="O206" s="5"/>
      <c r="P206" s="5"/>
      <c r="Q206" s="18"/>
      <c r="R206" s="18"/>
    </row>
    <row r="207" spans="1:18" s="40" customFormat="1" ht="21.75" customHeight="1">
      <c r="A207" s="90"/>
      <c r="B207" s="76" t="s">
        <v>285</v>
      </c>
      <c r="C207" s="76" t="s">
        <v>54</v>
      </c>
      <c r="D207" s="10" t="s">
        <v>4</v>
      </c>
      <c r="E207" s="2">
        <f>E208+E209+E210+E211</f>
        <v>0</v>
      </c>
      <c r="F207" s="2">
        <f>F208+F209+F210+F211</f>
        <v>0</v>
      </c>
      <c r="G207" s="2">
        <f t="shared" si="78"/>
        <v>0</v>
      </c>
      <c r="H207" s="2">
        <f>H208+H209</f>
        <v>0</v>
      </c>
      <c r="I207" s="24" t="s">
        <v>235</v>
      </c>
      <c r="J207" s="5">
        <v>5</v>
      </c>
      <c r="K207" s="5">
        <v>5</v>
      </c>
      <c r="L207" s="5">
        <f t="shared" si="79"/>
        <v>100</v>
      </c>
      <c r="M207" s="5">
        <v>6</v>
      </c>
      <c r="N207" s="5">
        <v>6</v>
      </c>
      <c r="O207" s="5">
        <v>24</v>
      </c>
      <c r="P207" s="5">
        <v>24</v>
      </c>
      <c r="Q207" s="18"/>
      <c r="R207" s="18"/>
    </row>
    <row r="208" spans="1:18" s="40" customFormat="1" ht="22.5" customHeight="1">
      <c r="A208" s="90"/>
      <c r="B208" s="76"/>
      <c r="C208" s="76"/>
      <c r="D208" s="6" t="s">
        <v>6</v>
      </c>
      <c r="E208" s="2">
        <v>0</v>
      </c>
      <c r="F208" s="2">
        <v>0</v>
      </c>
      <c r="G208" s="2">
        <f t="shared" si="78"/>
        <v>0</v>
      </c>
      <c r="H208" s="2">
        <v>0</v>
      </c>
      <c r="I208" s="24" t="s">
        <v>235</v>
      </c>
      <c r="J208" s="8"/>
      <c r="K208" s="5"/>
      <c r="L208" s="4"/>
      <c r="M208" s="5"/>
      <c r="N208" s="5"/>
      <c r="O208" s="5"/>
      <c r="P208" s="5"/>
      <c r="Q208" s="18"/>
      <c r="R208" s="18"/>
    </row>
    <row r="209" spans="1:18" s="40" customFormat="1">
      <c r="A209" s="90"/>
      <c r="B209" s="76"/>
      <c r="C209" s="76"/>
      <c r="D209" s="56" t="s">
        <v>5</v>
      </c>
      <c r="E209" s="2">
        <v>0</v>
      </c>
      <c r="F209" s="2">
        <v>0</v>
      </c>
      <c r="G209" s="2">
        <f t="shared" si="78"/>
        <v>0</v>
      </c>
      <c r="H209" s="2">
        <v>0</v>
      </c>
      <c r="I209" s="24" t="s">
        <v>235</v>
      </c>
      <c r="J209" s="8"/>
      <c r="K209" s="5"/>
      <c r="L209" s="4"/>
      <c r="M209" s="5"/>
      <c r="N209" s="5"/>
      <c r="O209" s="5"/>
      <c r="P209" s="5"/>
      <c r="Q209" s="18"/>
      <c r="R209" s="18"/>
    </row>
    <row r="210" spans="1:18" s="40" customFormat="1">
      <c r="A210" s="90"/>
      <c r="B210" s="76"/>
      <c r="C210" s="76"/>
      <c r="D210" s="6" t="s">
        <v>9</v>
      </c>
      <c r="E210" s="2">
        <v>0</v>
      </c>
      <c r="F210" s="2">
        <v>0</v>
      </c>
      <c r="G210" s="2">
        <f t="shared" si="78"/>
        <v>0</v>
      </c>
      <c r="H210" s="2">
        <v>0</v>
      </c>
      <c r="I210" s="24" t="s">
        <v>235</v>
      </c>
      <c r="J210" s="8"/>
      <c r="K210" s="5"/>
      <c r="L210" s="4"/>
      <c r="M210" s="5"/>
      <c r="N210" s="5"/>
      <c r="O210" s="5"/>
      <c r="P210" s="5"/>
      <c r="Q210" s="18"/>
      <c r="R210" s="18"/>
    </row>
    <row r="211" spans="1:18" s="40" customFormat="1" ht="25.5" customHeight="1">
      <c r="A211" s="90"/>
      <c r="B211" s="76"/>
      <c r="C211" s="76"/>
      <c r="D211" s="56" t="s">
        <v>7</v>
      </c>
      <c r="E211" s="2">
        <v>0</v>
      </c>
      <c r="F211" s="2">
        <v>0</v>
      </c>
      <c r="G211" s="2">
        <f t="shared" si="78"/>
        <v>0</v>
      </c>
      <c r="H211" s="2">
        <v>0</v>
      </c>
      <c r="I211" s="24" t="s">
        <v>235</v>
      </c>
      <c r="J211" s="5"/>
      <c r="K211" s="5"/>
      <c r="L211" s="4"/>
      <c r="M211" s="5"/>
      <c r="N211" s="5"/>
      <c r="O211" s="5"/>
      <c r="P211" s="5"/>
      <c r="Q211" s="18"/>
      <c r="R211" s="18"/>
    </row>
    <row r="212" spans="1:18">
      <c r="A212" s="88"/>
      <c r="B212" s="76" t="s">
        <v>286</v>
      </c>
      <c r="C212" s="76" t="s">
        <v>54</v>
      </c>
      <c r="D212" s="10" t="s">
        <v>4</v>
      </c>
      <c r="E212" s="2">
        <f>E213+E214+E215+E216</f>
        <v>0</v>
      </c>
      <c r="F212" s="2">
        <f>F213+F214+F215+F216</f>
        <v>0</v>
      </c>
      <c r="G212" s="2">
        <f t="shared" ref="G212:G216" si="80">F212-E212</f>
        <v>0</v>
      </c>
      <c r="H212" s="2">
        <f>H213+H214</f>
        <v>0</v>
      </c>
      <c r="I212" s="24" t="s">
        <v>235</v>
      </c>
      <c r="J212" s="5">
        <v>2</v>
      </c>
      <c r="K212" s="5">
        <v>2</v>
      </c>
      <c r="L212" s="5">
        <f t="shared" ref="L212" si="81">(K212/J212)*100</f>
        <v>100</v>
      </c>
      <c r="M212" s="5">
        <v>3</v>
      </c>
      <c r="N212" s="5">
        <v>3</v>
      </c>
      <c r="O212" s="5">
        <v>8</v>
      </c>
      <c r="P212" s="5">
        <v>8</v>
      </c>
      <c r="Q212" s="18"/>
      <c r="R212" s="18"/>
    </row>
    <row r="213" spans="1:18" ht="22.5" customHeight="1">
      <c r="A213" s="88"/>
      <c r="B213" s="76"/>
      <c r="C213" s="76"/>
      <c r="D213" s="6" t="s">
        <v>6</v>
      </c>
      <c r="E213" s="2">
        <v>0</v>
      </c>
      <c r="F213" s="2">
        <v>0</v>
      </c>
      <c r="G213" s="2">
        <f t="shared" si="80"/>
        <v>0</v>
      </c>
      <c r="H213" s="2">
        <v>0</v>
      </c>
      <c r="I213" s="24" t="s">
        <v>235</v>
      </c>
      <c r="J213" s="8"/>
      <c r="K213" s="5"/>
      <c r="L213" s="4"/>
      <c r="M213" s="5"/>
      <c r="N213" s="5"/>
      <c r="O213" s="5"/>
      <c r="P213" s="5"/>
      <c r="Q213" s="18"/>
      <c r="R213" s="18"/>
    </row>
    <row r="214" spans="1:18">
      <c r="A214" s="88"/>
      <c r="B214" s="76"/>
      <c r="C214" s="76"/>
      <c r="D214" s="56" t="s">
        <v>5</v>
      </c>
      <c r="E214" s="2">
        <v>0</v>
      </c>
      <c r="F214" s="2">
        <v>0</v>
      </c>
      <c r="G214" s="2">
        <f t="shared" si="80"/>
        <v>0</v>
      </c>
      <c r="H214" s="2">
        <v>0</v>
      </c>
      <c r="I214" s="24" t="s">
        <v>235</v>
      </c>
      <c r="J214" s="8"/>
      <c r="K214" s="5"/>
      <c r="L214" s="4"/>
      <c r="M214" s="5"/>
      <c r="N214" s="5"/>
      <c r="O214" s="5"/>
      <c r="P214" s="5"/>
      <c r="Q214" s="18"/>
      <c r="R214" s="18"/>
    </row>
    <row r="215" spans="1:18" ht="16.5" customHeight="1">
      <c r="A215" s="88"/>
      <c r="B215" s="76"/>
      <c r="C215" s="76"/>
      <c r="D215" s="6" t="s">
        <v>9</v>
      </c>
      <c r="E215" s="2">
        <v>0</v>
      </c>
      <c r="F215" s="2">
        <v>0</v>
      </c>
      <c r="G215" s="2">
        <f t="shared" si="80"/>
        <v>0</v>
      </c>
      <c r="H215" s="2">
        <v>0</v>
      </c>
      <c r="I215" s="24" t="s">
        <v>235</v>
      </c>
      <c r="J215" s="8"/>
      <c r="K215" s="5"/>
      <c r="L215" s="4"/>
      <c r="M215" s="5"/>
      <c r="N215" s="5"/>
      <c r="O215" s="5"/>
      <c r="P215" s="5"/>
      <c r="Q215" s="18"/>
      <c r="R215" s="18"/>
    </row>
    <row r="216" spans="1:18" ht="24.75" customHeight="1">
      <c r="A216" s="88"/>
      <c r="B216" s="76"/>
      <c r="C216" s="76"/>
      <c r="D216" s="56" t="s">
        <v>7</v>
      </c>
      <c r="E216" s="2">
        <v>0</v>
      </c>
      <c r="F216" s="2">
        <v>0</v>
      </c>
      <c r="G216" s="2">
        <f t="shared" si="80"/>
        <v>0</v>
      </c>
      <c r="H216" s="2">
        <v>0</v>
      </c>
      <c r="I216" s="24" t="s">
        <v>235</v>
      </c>
      <c r="J216" s="5"/>
      <c r="K216" s="5"/>
      <c r="L216" s="4"/>
      <c r="M216" s="5"/>
      <c r="N216" s="5"/>
      <c r="O216" s="5"/>
      <c r="P216" s="5"/>
      <c r="Q216" s="18"/>
      <c r="R216" s="18"/>
    </row>
    <row r="217" spans="1:18" ht="21.75" customHeight="1">
      <c r="A217" s="88"/>
      <c r="B217" s="76" t="s">
        <v>55</v>
      </c>
      <c r="C217" s="76" t="s">
        <v>54</v>
      </c>
      <c r="D217" s="10" t="s">
        <v>4</v>
      </c>
      <c r="E217" s="2">
        <f>E218+E219+E220+E221</f>
        <v>21011616.902999997</v>
      </c>
      <c r="F217" s="2">
        <f>F218+F219+F220+F221</f>
        <v>20921508.787</v>
      </c>
      <c r="G217" s="2">
        <f t="shared" ref="G217:G221" si="82">F217-E217</f>
        <v>-90108.115999996662</v>
      </c>
      <c r="H217" s="2">
        <f>H218+H219+H220+H221</f>
        <v>20514424.376000002</v>
      </c>
      <c r="I217" s="24">
        <f t="shared" ref="I217:I279" si="83">ROUND(H217/F217 *100,3)</f>
        <v>98.054000000000002</v>
      </c>
      <c r="J217" s="5">
        <v>20</v>
      </c>
      <c r="K217" s="5">
        <v>20</v>
      </c>
      <c r="L217" s="5">
        <f t="shared" ref="L217" si="84">(K217/J217)*100</f>
        <v>100</v>
      </c>
      <c r="M217" s="5">
        <v>21</v>
      </c>
      <c r="N217" s="5">
        <v>21</v>
      </c>
      <c r="O217" s="5">
        <v>9</v>
      </c>
      <c r="P217" s="5">
        <v>9</v>
      </c>
      <c r="Q217" s="18"/>
      <c r="R217" s="18"/>
    </row>
    <row r="218" spans="1:18">
      <c r="A218" s="88"/>
      <c r="B218" s="76"/>
      <c r="C218" s="76"/>
      <c r="D218" s="6" t="s">
        <v>6</v>
      </c>
      <c r="E218" s="2">
        <v>1457863.02</v>
      </c>
      <c r="F218" s="2">
        <v>1447391.3330000001</v>
      </c>
      <c r="G218" s="2">
        <f t="shared" si="82"/>
        <v>-10471.686999999918</v>
      </c>
      <c r="H218" s="2">
        <v>1433902.656</v>
      </c>
      <c r="I218" s="24">
        <f t="shared" si="83"/>
        <v>99.067999999999998</v>
      </c>
      <c r="J218" s="8"/>
      <c r="K218" s="5"/>
      <c r="L218" s="5"/>
      <c r="M218" s="5"/>
      <c r="N218" s="5"/>
      <c r="O218" s="5"/>
      <c r="P218" s="5"/>
      <c r="Q218" s="18"/>
      <c r="R218" s="18"/>
    </row>
    <row r="219" spans="1:18">
      <c r="A219" s="88"/>
      <c r="B219" s="76"/>
      <c r="C219" s="76"/>
      <c r="D219" s="56" t="s">
        <v>5</v>
      </c>
      <c r="E219" s="2">
        <v>19147734.763999999</v>
      </c>
      <c r="F219" s="2">
        <v>19068098.335000001</v>
      </c>
      <c r="G219" s="2">
        <f t="shared" si="82"/>
        <v>-79636.428999997675</v>
      </c>
      <c r="H219" s="2">
        <v>18963071.010000002</v>
      </c>
      <c r="I219" s="24">
        <f t="shared" si="83"/>
        <v>99.448999999999998</v>
      </c>
      <c r="J219" s="8"/>
      <c r="K219" s="5"/>
      <c r="L219" s="5"/>
      <c r="M219" s="5"/>
      <c r="N219" s="5"/>
      <c r="O219" s="5"/>
      <c r="P219" s="5"/>
      <c r="Q219" s="18"/>
      <c r="R219" s="18"/>
    </row>
    <row r="220" spans="1:18">
      <c r="A220" s="88"/>
      <c r="B220" s="76"/>
      <c r="C220" s="76"/>
      <c r="D220" s="6" t="s">
        <v>9</v>
      </c>
      <c r="E220" s="2">
        <v>406019.11900000001</v>
      </c>
      <c r="F220" s="2">
        <v>406019.11900000001</v>
      </c>
      <c r="G220" s="2">
        <f t="shared" si="82"/>
        <v>0</v>
      </c>
      <c r="H220" s="2">
        <v>117450.71</v>
      </c>
      <c r="I220" s="24">
        <f t="shared" si="83"/>
        <v>28.927</v>
      </c>
      <c r="J220" s="8"/>
      <c r="K220" s="5"/>
      <c r="L220" s="5"/>
      <c r="M220" s="5"/>
      <c r="N220" s="5"/>
      <c r="O220" s="5"/>
      <c r="P220" s="5"/>
      <c r="Q220" s="18"/>
      <c r="R220" s="18"/>
    </row>
    <row r="221" spans="1:18" ht="24.75" customHeight="1">
      <c r="A221" s="88"/>
      <c r="B221" s="76"/>
      <c r="C221" s="76"/>
      <c r="D221" s="56" t="s">
        <v>7</v>
      </c>
      <c r="E221" s="2">
        <v>0</v>
      </c>
      <c r="F221" s="2">
        <v>0</v>
      </c>
      <c r="G221" s="2">
        <f t="shared" si="82"/>
        <v>0</v>
      </c>
      <c r="H221" s="2">
        <v>0</v>
      </c>
      <c r="I221" s="24" t="s">
        <v>235</v>
      </c>
      <c r="J221" s="5"/>
      <c r="K221" s="5"/>
      <c r="L221" s="5"/>
      <c r="M221" s="5"/>
      <c r="N221" s="5"/>
      <c r="O221" s="5"/>
      <c r="P221" s="5"/>
      <c r="Q221" s="18"/>
      <c r="R221" s="18"/>
    </row>
    <row r="222" spans="1:18" ht="20.25" customHeight="1">
      <c r="A222" s="88"/>
      <c r="B222" s="76" t="s">
        <v>46</v>
      </c>
      <c r="C222" s="76" t="s">
        <v>54</v>
      </c>
      <c r="D222" s="10" t="s">
        <v>4</v>
      </c>
      <c r="E222" s="2">
        <f>E223+E224+E225+E226</f>
        <v>251168.70699999999</v>
      </c>
      <c r="F222" s="2">
        <f>F223+F224+F225+F226</f>
        <v>249717.47899999999</v>
      </c>
      <c r="G222" s="2">
        <f t="shared" ref="G222:G226" si="85">F222-E222</f>
        <v>-1451.2280000000028</v>
      </c>
      <c r="H222" s="2">
        <f>H223+H224</f>
        <v>245598.375</v>
      </c>
      <c r="I222" s="24">
        <f t="shared" si="83"/>
        <v>98.35</v>
      </c>
      <c r="J222" s="23">
        <v>14</v>
      </c>
      <c r="K222" s="5">
        <v>14</v>
      </c>
      <c r="L222" s="5">
        <f t="shared" ref="L222" si="86">(K222/J222)*100</f>
        <v>100</v>
      </c>
      <c r="M222" s="5">
        <v>10</v>
      </c>
      <c r="N222" s="5">
        <v>10</v>
      </c>
      <c r="O222" s="5">
        <v>1</v>
      </c>
      <c r="P222" s="5">
        <v>1</v>
      </c>
      <c r="Q222" s="18"/>
      <c r="R222" s="18"/>
    </row>
    <row r="223" spans="1:18">
      <c r="A223" s="88"/>
      <c r="B223" s="76"/>
      <c r="C223" s="76"/>
      <c r="D223" s="6" t="s">
        <v>6</v>
      </c>
      <c r="E223" s="2">
        <v>0</v>
      </c>
      <c r="F223" s="2">
        <v>0</v>
      </c>
      <c r="G223" s="2">
        <f t="shared" si="85"/>
        <v>0</v>
      </c>
      <c r="H223" s="2">
        <v>0</v>
      </c>
      <c r="I223" s="24" t="s">
        <v>235</v>
      </c>
      <c r="J223" s="8"/>
      <c r="K223" s="5"/>
      <c r="L223" s="5"/>
      <c r="M223" s="5"/>
      <c r="N223" s="5"/>
      <c r="O223" s="5"/>
      <c r="P223" s="5"/>
      <c r="Q223" s="18"/>
      <c r="R223" s="18"/>
    </row>
    <row r="224" spans="1:18">
      <c r="A224" s="88"/>
      <c r="B224" s="76"/>
      <c r="C224" s="76"/>
      <c r="D224" s="56" t="s">
        <v>5</v>
      </c>
      <c r="E224" s="2">
        <v>250455.33199999999</v>
      </c>
      <c r="F224" s="2">
        <v>249004.10399999999</v>
      </c>
      <c r="G224" s="2">
        <f t="shared" si="85"/>
        <v>-1451.2280000000028</v>
      </c>
      <c r="H224" s="2">
        <v>245598.375</v>
      </c>
      <c r="I224" s="24">
        <f t="shared" si="83"/>
        <v>98.632000000000005</v>
      </c>
      <c r="J224" s="8"/>
      <c r="K224" s="5"/>
      <c r="L224" s="5"/>
      <c r="M224" s="5"/>
      <c r="N224" s="5"/>
      <c r="O224" s="5"/>
      <c r="P224" s="5"/>
      <c r="Q224" s="18"/>
      <c r="R224" s="18"/>
    </row>
    <row r="225" spans="1:18">
      <c r="A225" s="88"/>
      <c r="B225" s="76"/>
      <c r="C225" s="76"/>
      <c r="D225" s="6" t="s">
        <v>9</v>
      </c>
      <c r="E225" s="2">
        <v>713.375</v>
      </c>
      <c r="F225" s="2">
        <v>713.375</v>
      </c>
      <c r="G225" s="2"/>
      <c r="H225" s="2">
        <v>0</v>
      </c>
      <c r="I225" s="24">
        <f t="shared" si="83"/>
        <v>0</v>
      </c>
      <c r="J225" s="8"/>
      <c r="K225" s="5"/>
      <c r="L225" s="5"/>
      <c r="M225" s="5"/>
      <c r="N225" s="5"/>
      <c r="O225" s="5"/>
      <c r="P225" s="5"/>
      <c r="Q225" s="18"/>
      <c r="R225" s="18"/>
    </row>
    <row r="226" spans="1:18" ht="24" customHeight="1">
      <c r="A226" s="88"/>
      <c r="B226" s="76"/>
      <c r="C226" s="76"/>
      <c r="D226" s="56" t="s">
        <v>7</v>
      </c>
      <c r="E226" s="2">
        <v>0</v>
      </c>
      <c r="F226" s="2">
        <v>0</v>
      </c>
      <c r="G226" s="2">
        <f t="shared" si="85"/>
        <v>0</v>
      </c>
      <c r="H226" s="2">
        <v>0</v>
      </c>
      <c r="I226" s="24" t="s">
        <v>235</v>
      </c>
      <c r="J226" s="8"/>
      <c r="K226" s="5"/>
      <c r="L226" s="5"/>
      <c r="M226" s="5"/>
      <c r="N226" s="5"/>
      <c r="O226" s="5"/>
      <c r="P226" s="5"/>
      <c r="Q226" s="18"/>
      <c r="R226" s="18"/>
    </row>
    <row r="227" spans="1:18" ht="21" customHeight="1">
      <c r="A227" s="88"/>
      <c r="B227" s="76" t="s">
        <v>43</v>
      </c>
      <c r="C227" s="76" t="s">
        <v>54</v>
      </c>
      <c r="D227" s="10" t="s">
        <v>4</v>
      </c>
      <c r="E227" s="2">
        <f>E228+E229+E230+E231</f>
        <v>2483352.2980000004</v>
      </c>
      <c r="F227" s="2">
        <f>F228+F229+F230+F231</f>
        <v>2534529.9420000003</v>
      </c>
      <c r="G227" s="2">
        <f t="shared" ref="G227:G231" si="87">F227-E227</f>
        <v>51177.643999999855</v>
      </c>
      <c r="H227" s="2">
        <f>H228+H229</f>
        <v>2483390.6460000002</v>
      </c>
      <c r="I227" s="24">
        <f t="shared" si="83"/>
        <v>97.981999999999999</v>
      </c>
      <c r="J227" s="23">
        <v>13</v>
      </c>
      <c r="K227" s="5">
        <v>13</v>
      </c>
      <c r="L227" s="5">
        <f t="shared" ref="L227" si="88">(K227/J227)*100</f>
        <v>100</v>
      </c>
      <c r="M227" s="5">
        <v>11</v>
      </c>
      <c r="N227" s="5">
        <v>11</v>
      </c>
      <c r="O227" s="5">
        <v>4</v>
      </c>
      <c r="P227" s="5">
        <v>4</v>
      </c>
      <c r="Q227" s="18"/>
      <c r="R227" s="18"/>
    </row>
    <row r="228" spans="1:18">
      <c r="A228" s="88"/>
      <c r="B228" s="76"/>
      <c r="C228" s="76"/>
      <c r="D228" s="6" t="s">
        <v>6</v>
      </c>
      <c r="E228" s="2">
        <v>82567.004000000001</v>
      </c>
      <c r="F228" s="2">
        <v>77367.004000000001</v>
      </c>
      <c r="G228" s="2">
        <f t="shared" si="87"/>
        <v>-5200</v>
      </c>
      <c r="H228" s="2">
        <v>77342.080000000002</v>
      </c>
      <c r="I228" s="24">
        <f t="shared" si="83"/>
        <v>99.968000000000004</v>
      </c>
      <c r="J228" s="8"/>
      <c r="K228" s="5"/>
      <c r="L228" s="5"/>
      <c r="M228" s="5"/>
      <c r="N228" s="5"/>
      <c r="O228" s="5"/>
      <c r="P228" s="5"/>
      <c r="Q228" s="18"/>
      <c r="R228" s="18"/>
    </row>
    <row r="229" spans="1:18">
      <c r="A229" s="88"/>
      <c r="B229" s="76"/>
      <c r="C229" s="76"/>
      <c r="D229" s="56" t="s">
        <v>5</v>
      </c>
      <c r="E229" s="2">
        <v>2400785.2940000002</v>
      </c>
      <c r="F229" s="2">
        <v>2457162.9380000001</v>
      </c>
      <c r="G229" s="2">
        <f t="shared" si="87"/>
        <v>56377.643999999855</v>
      </c>
      <c r="H229" s="2">
        <v>2406048.5660000001</v>
      </c>
      <c r="I229" s="24">
        <f t="shared" si="83"/>
        <v>97.92</v>
      </c>
      <c r="J229" s="8"/>
      <c r="K229" s="5"/>
      <c r="L229" s="5"/>
      <c r="M229" s="5"/>
      <c r="N229" s="5"/>
      <c r="O229" s="5"/>
      <c r="P229" s="5"/>
      <c r="Q229" s="18"/>
      <c r="R229" s="18"/>
    </row>
    <row r="230" spans="1:18">
      <c r="A230" s="88"/>
      <c r="B230" s="76"/>
      <c r="C230" s="76"/>
      <c r="D230" s="6" t="s">
        <v>9</v>
      </c>
      <c r="E230" s="2">
        <v>0</v>
      </c>
      <c r="F230" s="2">
        <v>0</v>
      </c>
      <c r="G230" s="2">
        <f t="shared" si="87"/>
        <v>0</v>
      </c>
      <c r="H230" s="2">
        <v>0</v>
      </c>
      <c r="I230" s="24" t="s">
        <v>235</v>
      </c>
      <c r="J230" s="8"/>
      <c r="K230" s="5"/>
      <c r="L230" s="5"/>
      <c r="M230" s="5"/>
      <c r="N230" s="5"/>
      <c r="O230" s="5"/>
      <c r="P230" s="5"/>
      <c r="Q230" s="18"/>
      <c r="R230" s="18"/>
    </row>
    <row r="231" spans="1:18" ht="22.5">
      <c r="A231" s="88"/>
      <c r="B231" s="76"/>
      <c r="C231" s="76"/>
      <c r="D231" s="56" t="s">
        <v>7</v>
      </c>
      <c r="E231" s="2">
        <v>0</v>
      </c>
      <c r="F231" s="2">
        <v>0</v>
      </c>
      <c r="G231" s="2">
        <f t="shared" si="87"/>
        <v>0</v>
      </c>
      <c r="H231" s="2">
        <v>0</v>
      </c>
      <c r="I231" s="24" t="s">
        <v>235</v>
      </c>
      <c r="J231" s="5"/>
      <c r="K231" s="5"/>
      <c r="L231" s="5"/>
      <c r="M231" s="5"/>
      <c r="N231" s="5"/>
      <c r="O231" s="5"/>
      <c r="P231" s="5"/>
      <c r="Q231" s="18"/>
      <c r="R231" s="18"/>
    </row>
    <row r="232" spans="1:18" ht="22.5" customHeight="1">
      <c r="A232" s="88"/>
      <c r="B232" s="76" t="s">
        <v>44</v>
      </c>
      <c r="C232" s="76" t="s">
        <v>54</v>
      </c>
      <c r="D232" s="10" t="s">
        <v>4</v>
      </c>
      <c r="E232" s="2">
        <f>E233+E234+E235+E236</f>
        <v>191295.85200000001</v>
      </c>
      <c r="F232" s="2">
        <f>F233+F234+F235+F236</f>
        <v>194515.86900000004</v>
      </c>
      <c r="G232" s="2">
        <f t="shared" ref="G232:G236" si="89">F232-E232</f>
        <v>3220.0170000000217</v>
      </c>
      <c r="H232" s="2">
        <f>H233+H234</f>
        <v>182400.70700000002</v>
      </c>
      <c r="I232" s="24">
        <f t="shared" si="83"/>
        <v>93.772000000000006</v>
      </c>
      <c r="J232" s="23">
        <v>2</v>
      </c>
      <c r="K232" s="5">
        <v>2</v>
      </c>
      <c r="L232" s="5">
        <f t="shared" ref="L232" si="90">(K232/J232)*100</f>
        <v>100</v>
      </c>
      <c r="M232" s="5">
        <v>8</v>
      </c>
      <c r="N232" s="5">
        <v>8</v>
      </c>
      <c r="O232" s="5">
        <v>0</v>
      </c>
      <c r="P232" s="5">
        <v>0</v>
      </c>
      <c r="Q232" s="18"/>
      <c r="R232" s="18"/>
    </row>
    <row r="233" spans="1:18">
      <c r="A233" s="88"/>
      <c r="B233" s="76"/>
      <c r="C233" s="76"/>
      <c r="D233" s="6" t="s">
        <v>6</v>
      </c>
      <c r="E233" s="2">
        <v>9595.2000000000007</v>
      </c>
      <c r="F233" s="2">
        <v>9595.2000000000007</v>
      </c>
      <c r="G233" s="2">
        <f t="shared" si="89"/>
        <v>0</v>
      </c>
      <c r="H233" s="2">
        <v>9595.2000000000007</v>
      </c>
      <c r="I233" s="24">
        <f t="shared" si="83"/>
        <v>100</v>
      </c>
      <c r="J233" s="8"/>
      <c r="K233" s="5"/>
      <c r="L233" s="5"/>
      <c r="M233" s="5"/>
      <c r="N233" s="5"/>
      <c r="O233" s="5"/>
      <c r="P233" s="5"/>
      <c r="Q233" s="18"/>
      <c r="R233" s="18"/>
    </row>
    <row r="234" spans="1:18">
      <c r="A234" s="88"/>
      <c r="B234" s="76"/>
      <c r="C234" s="76"/>
      <c r="D234" s="56" t="s">
        <v>5</v>
      </c>
      <c r="E234" s="2">
        <v>172290.91399999999</v>
      </c>
      <c r="F234" s="2">
        <v>175510.93100000001</v>
      </c>
      <c r="G234" s="2">
        <f t="shared" si="89"/>
        <v>3220.0170000000217</v>
      </c>
      <c r="H234" s="2">
        <v>172805.50700000001</v>
      </c>
      <c r="I234" s="24">
        <f t="shared" si="83"/>
        <v>98.459000000000003</v>
      </c>
      <c r="J234" s="8"/>
      <c r="K234" s="5"/>
      <c r="L234" s="5"/>
      <c r="M234" s="5"/>
      <c r="N234" s="5"/>
      <c r="O234" s="5"/>
      <c r="P234" s="5"/>
      <c r="Q234" s="18"/>
      <c r="R234" s="18"/>
    </row>
    <row r="235" spans="1:18">
      <c r="A235" s="88"/>
      <c r="B235" s="76"/>
      <c r="C235" s="76"/>
      <c r="D235" s="6" t="s">
        <v>9</v>
      </c>
      <c r="E235" s="2">
        <v>9409.7379999999994</v>
      </c>
      <c r="F235" s="2">
        <v>9409.7379999999994</v>
      </c>
      <c r="G235" s="2">
        <f t="shared" si="89"/>
        <v>0</v>
      </c>
      <c r="H235" s="2">
        <v>0</v>
      </c>
      <c r="I235" s="24">
        <f t="shared" si="83"/>
        <v>0</v>
      </c>
      <c r="J235" s="8"/>
      <c r="K235" s="5"/>
      <c r="L235" s="5"/>
      <c r="M235" s="5"/>
      <c r="N235" s="5"/>
      <c r="O235" s="5"/>
      <c r="P235" s="5"/>
      <c r="Q235" s="18"/>
      <c r="R235" s="18"/>
    </row>
    <row r="236" spans="1:18" ht="24" customHeight="1">
      <c r="A236" s="88"/>
      <c r="B236" s="76"/>
      <c r="C236" s="76"/>
      <c r="D236" s="56" t="s">
        <v>7</v>
      </c>
      <c r="E236" s="2">
        <v>0</v>
      </c>
      <c r="F236" s="2">
        <v>0</v>
      </c>
      <c r="G236" s="2">
        <f t="shared" si="89"/>
        <v>0</v>
      </c>
      <c r="H236" s="2">
        <v>0</v>
      </c>
      <c r="I236" s="24" t="s">
        <v>235</v>
      </c>
      <c r="J236" s="5"/>
      <c r="K236" s="5"/>
      <c r="L236" s="5"/>
      <c r="M236" s="5"/>
      <c r="N236" s="5"/>
      <c r="O236" s="5"/>
      <c r="P236" s="5"/>
      <c r="Q236" s="18"/>
      <c r="R236" s="18"/>
    </row>
    <row r="237" spans="1:18" ht="25.5" customHeight="1">
      <c r="A237" s="88"/>
      <c r="B237" s="76" t="s">
        <v>45</v>
      </c>
      <c r="C237" s="76" t="s">
        <v>54</v>
      </c>
      <c r="D237" s="10" t="s">
        <v>4</v>
      </c>
      <c r="E237" s="2">
        <f>E238+E239+E240+E241</f>
        <v>3380</v>
      </c>
      <c r="F237" s="2">
        <f>F238+F239+F240</f>
        <v>3380</v>
      </c>
      <c r="G237" s="2">
        <f t="shared" ref="G237:G241" si="91">F237-E237</f>
        <v>0</v>
      </c>
      <c r="H237" s="2">
        <f>H238+H239</f>
        <v>3350</v>
      </c>
      <c r="I237" s="24">
        <f t="shared" si="83"/>
        <v>99.111999999999995</v>
      </c>
      <c r="J237" s="23">
        <v>3</v>
      </c>
      <c r="K237" s="5">
        <v>3</v>
      </c>
      <c r="L237" s="5">
        <f t="shared" ref="L237" si="92">(K237/J237)*100</f>
        <v>100</v>
      </c>
      <c r="M237" s="5">
        <v>3</v>
      </c>
      <c r="N237" s="5">
        <v>3</v>
      </c>
      <c r="O237" s="5">
        <v>7</v>
      </c>
      <c r="P237" s="5">
        <v>7</v>
      </c>
      <c r="Q237" s="18"/>
      <c r="R237" s="18"/>
    </row>
    <row r="238" spans="1:18">
      <c r="A238" s="88"/>
      <c r="B238" s="76"/>
      <c r="C238" s="76"/>
      <c r="D238" s="6" t="s">
        <v>6</v>
      </c>
      <c r="E238" s="2">
        <v>0</v>
      </c>
      <c r="F238" s="2">
        <v>0</v>
      </c>
      <c r="G238" s="2">
        <f t="shared" si="91"/>
        <v>0</v>
      </c>
      <c r="H238" s="2">
        <v>0</v>
      </c>
      <c r="I238" s="24" t="s">
        <v>235</v>
      </c>
      <c r="J238" s="8"/>
      <c r="K238" s="5"/>
      <c r="L238" s="5"/>
      <c r="M238" s="5"/>
      <c r="N238" s="5"/>
      <c r="O238" s="5"/>
      <c r="P238" s="5"/>
      <c r="Q238" s="18"/>
      <c r="R238" s="18"/>
    </row>
    <row r="239" spans="1:18">
      <c r="A239" s="88"/>
      <c r="B239" s="76"/>
      <c r="C239" s="76"/>
      <c r="D239" s="56" t="s">
        <v>5</v>
      </c>
      <c r="E239" s="2">
        <v>3380</v>
      </c>
      <c r="F239" s="2">
        <v>3380</v>
      </c>
      <c r="G239" s="2">
        <f t="shared" si="91"/>
        <v>0</v>
      </c>
      <c r="H239" s="2">
        <v>3350</v>
      </c>
      <c r="I239" s="24">
        <f t="shared" si="83"/>
        <v>99.111999999999995</v>
      </c>
      <c r="J239" s="8"/>
      <c r="K239" s="5"/>
      <c r="L239" s="5"/>
      <c r="M239" s="5"/>
      <c r="N239" s="5"/>
      <c r="O239" s="5"/>
      <c r="P239" s="5"/>
      <c r="Q239" s="18"/>
      <c r="R239" s="18"/>
    </row>
    <row r="240" spans="1:18">
      <c r="A240" s="88"/>
      <c r="B240" s="76"/>
      <c r="C240" s="76"/>
      <c r="D240" s="6" t="s">
        <v>9</v>
      </c>
      <c r="E240" s="2">
        <v>0</v>
      </c>
      <c r="F240" s="2">
        <v>0</v>
      </c>
      <c r="G240" s="2">
        <f t="shared" si="91"/>
        <v>0</v>
      </c>
      <c r="H240" s="2">
        <v>0</v>
      </c>
      <c r="I240" s="24" t="s">
        <v>235</v>
      </c>
      <c r="J240" s="8"/>
      <c r="K240" s="5"/>
      <c r="L240" s="5"/>
      <c r="M240" s="5"/>
      <c r="N240" s="5"/>
      <c r="O240" s="5"/>
      <c r="P240" s="5"/>
      <c r="Q240" s="18"/>
      <c r="R240" s="18"/>
    </row>
    <row r="241" spans="1:18" ht="24.75" customHeight="1">
      <c r="A241" s="88"/>
      <c r="B241" s="76"/>
      <c r="C241" s="76"/>
      <c r="D241" s="56" t="s">
        <v>7</v>
      </c>
      <c r="E241" s="71">
        <v>0</v>
      </c>
      <c r="F241" s="13">
        <v>0</v>
      </c>
      <c r="G241" s="13">
        <f t="shared" si="91"/>
        <v>0</v>
      </c>
      <c r="H241" s="13">
        <v>0</v>
      </c>
      <c r="I241" s="26" t="s">
        <v>235</v>
      </c>
      <c r="J241" s="5"/>
      <c r="K241" s="5"/>
      <c r="L241" s="5"/>
      <c r="M241" s="5"/>
      <c r="N241" s="5"/>
      <c r="O241" s="5"/>
      <c r="P241" s="5"/>
      <c r="Q241" s="18"/>
      <c r="R241" s="18"/>
    </row>
    <row r="242" spans="1:18" ht="27.75" customHeight="1">
      <c r="A242" s="79" t="s">
        <v>287</v>
      </c>
      <c r="B242" s="91" t="s">
        <v>47</v>
      </c>
      <c r="C242" s="91" t="s">
        <v>56</v>
      </c>
      <c r="D242" s="10" t="s">
        <v>4</v>
      </c>
      <c r="E242" s="3">
        <f>E247+E252+E257+E262+E267+E272+E277+E282+E287+E292+E297</f>
        <v>12244089.530000001</v>
      </c>
      <c r="F242" s="3">
        <f>F247+F252+F257+F262+F267+F272+F277+F282+F287+F292+F297</f>
        <v>12974397.509999998</v>
      </c>
      <c r="G242" s="3">
        <f t="shared" ref="G242:G246" si="93">F242-E242</f>
        <v>730307.97999999672</v>
      </c>
      <c r="H242" s="3">
        <f>H247+H252+H257+H262+H267+H272+H277+H282+H287+H292+H297</f>
        <v>12846244.929999998</v>
      </c>
      <c r="I242" s="30">
        <f t="shared" si="83"/>
        <v>99.012</v>
      </c>
      <c r="J242" s="58">
        <v>49</v>
      </c>
      <c r="K242" s="4">
        <v>45</v>
      </c>
      <c r="L242" s="33">
        <f t="shared" ref="L242:L243" si="94">(K242/J242)*100</f>
        <v>91.83673469387756</v>
      </c>
      <c r="M242" s="4">
        <v>82</v>
      </c>
      <c r="N242" s="4">
        <v>82</v>
      </c>
      <c r="O242" s="4">
        <v>256</v>
      </c>
      <c r="P242" s="4">
        <v>256</v>
      </c>
      <c r="Q242" s="41"/>
      <c r="R242" s="41"/>
    </row>
    <row r="243" spans="1:18" ht="21">
      <c r="A243" s="79"/>
      <c r="B243" s="91"/>
      <c r="C243" s="91"/>
      <c r="D243" s="10" t="s">
        <v>6</v>
      </c>
      <c r="E243" s="3">
        <f>E248+E253+E258+E263+E268+E273+E278+E283+E288+E293+E298</f>
        <v>2186617.6799999997</v>
      </c>
      <c r="F243" s="3">
        <v>2566503.38</v>
      </c>
      <c r="G243" s="3">
        <f t="shared" si="93"/>
        <v>379885.70000000019</v>
      </c>
      <c r="H243" s="3">
        <v>2520491.87</v>
      </c>
      <c r="I243" s="30">
        <f t="shared" si="83"/>
        <v>98.206999999999994</v>
      </c>
      <c r="J243" s="23">
        <v>3</v>
      </c>
      <c r="K243" s="5">
        <v>1</v>
      </c>
      <c r="L243" s="32">
        <f t="shared" si="94"/>
        <v>33.333333333333329</v>
      </c>
      <c r="M243" s="4"/>
      <c r="N243" s="4"/>
      <c r="O243" s="4"/>
      <c r="P243" s="4"/>
      <c r="Q243" s="41"/>
      <c r="R243" s="41"/>
    </row>
    <row r="244" spans="1:18">
      <c r="A244" s="79"/>
      <c r="B244" s="91"/>
      <c r="C244" s="91"/>
      <c r="D244" s="55" t="s">
        <v>5</v>
      </c>
      <c r="E244" s="3">
        <f>E249+E254+E259+E264+E269+E274+E279+E284+E289+E294+E299</f>
        <v>10057471.850000001</v>
      </c>
      <c r="F244" s="3">
        <v>10407894.130000001</v>
      </c>
      <c r="G244" s="3">
        <f t="shared" si="93"/>
        <v>350422.27999999933</v>
      </c>
      <c r="H244" s="3">
        <v>10325753.060000001</v>
      </c>
      <c r="I244" s="30">
        <f t="shared" si="83"/>
        <v>99.210999999999999</v>
      </c>
      <c r="J244" s="58"/>
      <c r="K244" s="4"/>
      <c r="L244" s="4"/>
      <c r="M244" s="4"/>
      <c r="N244" s="4"/>
      <c r="O244" s="4"/>
      <c r="P244" s="4"/>
      <c r="Q244" s="41"/>
      <c r="R244" s="41"/>
    </row>
    <row r="245" spans="1:18">
      <c r="A245" s="79"/>
      <c r="B245" s="91"/>
      <c r="C245" s="91"/>
      <c r="D245" s="10" t="s">
        <v>9</v>
      </c>
      <c r="E245" s="3">
        <v>0</v>
      </c>
      <c r="F245" s="3">
        <v>0</v>
      </c>
      <c r="G245" s="3">
        <f t="shared" si="93"/>
        <v>0</v>
      </c>
      <c r="H245" s="3">
        <v>0</v>
      </c>
      <c r="I245" s="30" t="s">
        <v>235</v>
      </c>
      <c r="J245" s="58"/>
      <c r="K245" s="4"/>
      <c r="L245" s="4"/>
      <c r="M245" s="4"/>
      <c r="N245" s="4"/>
      <c r="O245" s="4"/>
      <c r="P245" s="4"/>
      <c r="Q245" s="41"/>
      <c r="R245" s="41"/>
    </row>
    <row r="246" spans="1:18" ht="29.25" customHeight="1">
      <c r="A246" s="79"/>
      <c r="B246" s="91"/>
      <c r="C246" s="91"/>
      <c r="D246" s="3" t="s">
        <v>7</v>
      </c>
      <c r="E246" s="3">
        <v>0</v>
      </c>
      <c r="F246" s="3">
        <v>0</v>
      </c>
      <c r="G246" s="3">
        <f t="shared" si="93"/>
        <v>0</v>
      </c>
      <c r="H246" s="3">
        <v>0</v>
      </c>
      <c r="I246" s="30" t="s">
        <v>235</v>
      </c>
      <c r="J246" s="58"/>
      <c r="K246" s="4"/>
      <c r="L246" s="4"/>
      <c r="M246" s="4"/>
      <c r="N246" s="4"/>
      <c r="O246" s="4"/>
      <c r="P246" s="4"/>
      <c r="Q246" s="41"/>
      <c r="R246" s="41"/>
    </row>
    <row r="247" spans="1:18" ht="22.5" customHeight="1">
      <c r="A247" s="88"/>
      <c r="B247" s="76" t="s">
        <v>48</v>
      </c>
      <c r="C247" s="89" t="s">
        <v>56</v>
      </c>
      <c r="D247" s="10" t="s">
        <v>4</v>
      </c>
      <c r="E247" s="2">
        <f>E248+E249</f>
        <v>543063.51</v>
      </c>
      <c r="F247" s="2">
        <f>F248+F249</f>
        <v>536293.79</v>
      </c>
      <c r="G247" s="2">
        <f t="shared" ref="G247:G251" si="95">F247-E247</f>
        <v>-6769.7199999999721</v>
      </c>
      <c r="H247" s="2">
        <f>H248+H249</f>
        <v>529366.34</v>
      </c>
      <c r="I247" s="24">
        <f t="shared" si="83"/>
        <v>98.707999999999998</v>
      </c>
      <c r="J247" s="23">
        <v>3</v>
      </c>
      <c r="K247" s="5">
        <v>3</v>
      </c>
      <c r="L247" s="5">
        <f t="shared" ref="L247" si="96">(K247/J247)*100</f>
        <v>100</v>
      </c>
      <c r="M247" s="5">
        <v>6</v>
      </c>
      <c r="N247" s="5">
        <v>6</v>
      </c>
      <c r="O247" s="5">
        <v>24</v>
      </c>
      <c r="P247" s="5">
        <v>24</v>
      </c>
      <c r="Q247" s="18"/>
      <c r="R247" s="18"/>
    </row>
    <row r="248" spans="1:18">
      <c r="A248" s="88"/>
      <c r="B248" s="76"/>
      <c r="C248" s="89"/>
      <c r="D248" s="6" t="s">
        <v>6</v>
      </c>
      <c r="E248" s="2">
        <v>217318.9</v>
      </c>
      <c r="F248" s="2">
        <v>210141.9</v>
      </c>
      <c r="G248" s="2">
        <f t="shared" si="95"/>
        <v>-7177</v>
      </c>
      <c r="H248" s="2">
        <v>209272.09</v>
      </c>
      <c r="I248" s="24">
        <f t="shared" si="83"/>
        <v>99.585999999999999</v>
      </c>
      <c r="J248" s="23"/>
      <c r="K248" s="5"/>
      <c r="L248" s="5"/>
      <c r="M248" s="5"/>
      <c r="N248" s="5"/>
      <c r="O248" s="5"/>
      <c r="P248" s="5"/>
      <c r="Q248" s="18"/>
      <c r="R248" s="18"/>
    </row>
    <row r="249" spans="1:18">
      <c r="A249" s="88"/>
      <c r="B249" s="76"/>
      <c r="C249" s="89"/>
      <c r="D249" s="56" t="s">
        <v>5</v>
      </c>
      <c r="E249" s="2">
        <v>325744.61</v>
      </c>
      <c r="F249" s="2">
        <v>326151.89</v>
      </c>
      <c r="G249" s="2">
        <f t="shared" si="95"/>
        <v>407.28000000002794</v>
      </c>
      <c r="H249" s="2">
        <v>320094.25</v>
      </c>
      <c r="I249" s="24">
        <f t="shared" si="83"/>
        <v>98.143000000000001</v>
      </c>
      <c r="J249" s="23"/>
      <c r="K249" s="5"/>
      <c r="L249" s="5"/>
      <c r="M249" s="5"/>
      <c r="N249" s="5"/>
      <c r="O249" s="5"/>
      <c r="P249" s="5"/>
      <c r="Q249" s="18"/>
      <c r="R249" s="18"/>
    </row>
    <row r="250" spans="1:18">
      <c r="A250" s="88"/>
      <c r="B250" s="76"/>
      <c r="C250" s="89"/>
      <c r="D250" s="6" t="s">
        <v>9</v>
      </c>
      <c r="E250" s="2">
        <v>0</v>
      </c>
      <c r="F250" s="2">
        <v>0</v>
      </c>
      <c r="G250" s="2">
        <f t="shared" si="95"/>
        <v>0</v>
      </c>
      <c r="H250" s="2">
        <v>0</v>
      </c>
      <c r="I250" s="24" t="s">
        <v>235</v>
      </c>
      <c r="J250" s="23"/>
      <c r="K250" s="5"/>
      <c r="L250" s="5"/>
      <c r="M250" s="5"/>
      <c r="N250" s="5"/>
      <c r="O250" s="5"/>
      <c r="P250" s="5"/>
      <c r="Q250" s="18"/>
      <c r="R250" s="18"/>
    </row>
    <row r="251" spans="1:18" ht="23.25" customHeight="1">
      <c r="A251" s="88"/>
      <c r="B251" s="76"/>
      <c r="C251" s="89"/>
      <c r="D251" s="2" t="s">
        <v>7</v>
      </c>
      <c r="E251" s="2">
        <v>0</v>
      </c>
      <c r="F251" s="2">
        <v>0</v>
      </c>
      <c r="G251" s="2">
        <f t="shared" si="95"/>
        <v>0</v>
      </c>
      <c r="H251" s="2">
        <v>0</v>
      </c>
      <c r="I251" s="24" t="s">
        <v>235</v>
      </c>
      <c r="J251" s="23"/>
      <c r="K251" s="5"/>
      <c r="L251" s="5"/>
      <c r="M251" s="5"/>
      <c r="N251" s="5"/>
      <c r="O251" s="5"/>
      <c r="P251" s="5"/>
      <c r="Q251" s="18"/>
      <c r="R251" s="18"/>
    </row>
    <row r="252" spans="1:18" ht="26.25" customHeight="1">
      <c r="A252" s="88"/>
      <c r="B252" s="76" t="s">
        <v>49</v>
      </c>
      <c r="C252" s="89" t="s">
        <v>56</v>
      </c>
      <c r="D252" s="10" t="s">
        <v>4</v>
      </c>
      <c r="E252" s="2">
        <f>E253+E254</f>
        <v>1076126.4099999999</v>
      </c>
      <c r="F252" s="2">
        <f>F253+F254</f>
        <v>1195611.54</v>
      </c>
      <c r="G252" s="2">
        <f t="shared" ref="G252:G256" si="97">F252-E252</f>
        <v>119485.13000000012</v>
      </c>
      <c r="H252" s="2">
        <f>H253+H254</f>
        <v>1171739.94</v>
      </c>
      <c r="I252" s="24">
        <f t="shared" si="83"/>
        <v>98.003</v>
      </c>
      <c r="J252" s="23">
        <v>8</v>
      </c>
      <c r="K252" s="5">
        <v>8</v>
      </c>
      <c r="L252" s="5">
        <f t="shared" ref="L252" si="98">(K252/J252)*100</f>
        <v>100</v>
      </c>
      <c r="M252" s="5">
        <v>7</v>
      </c>
      <c r="N252" s="5">
        <v>7</v>
      </c>
      <c r="O252" s="5">
        <v>43</v>
      </c>
      <c r="P252" s="5">
        <v>43</v>
      </c>
      <c r="Q252" s="18"/>
      <c r="R252" s="18"/>
    </row>
    <row r="253" spans="1:18">
      <c r="A253" s="88"/>
      <c r="B253" s="76"/>
      <c r="C253" s="89"/>
      <c r="D253" s="6" t="s">
        <v>6</v>
      </c>
      <c r="E253" s="2">
        <v>925558.2</v>
      </c>
      <c r="F253" s="2">
        <v>1042498.3</v>
      </c>
      <c r="G253" s="2">
        <f t="shared" si="97"/>
        <v>116940.10000000009</v>
      </c>
      <c r="H253" s="2">
        <v>1042498.3</v>
      </c>
      <c r="I253" s="24">
        <f t="shared" si="83"/>
        <v>100</v>
      </c>
      <c r="J253" s="23"/>
      <c r="K253" s="5"/>
      <c r="L253" s="5"/>
      <c r="M253" s="5"/>
      <c r="N253" s="5"/>
      <c r="O253" s="5"/>
      <c r="P253" s="5"/>
      <c r="Q253" s="18"/>
      <c r="R253" s="18"/>
    </row>
    <row r="254" spans="1:18">
      <c r="A254" s="88"/>
      <c r="B254" s="76"/>
      <c r="C254" s="89"/>
      <c r="D254" s="56" t="s">
        <v>5</v>
      </c>
      <c r="E254" s="2">
        <v>150568.21</v>
      </c>
      <c r="F254" s="2">
        <v>153113.24</v>
      </c>
      <c r="G254" s="2">
        <f t="shared" si="97"/>
        <v>2545.0299999999988</v>
      </c>
      <c r="H254" s="2">
        <v>129241.64</v>
      </c>
      <c r="I254" s="24">
        <f t="shared" si="83"/>
        <v>84.409000000000006</v>
      </c>
      <c r="J254" s="23"/>
      <c r="K254" s="5"/>
      <c r="L254" s="5"/>
      <c r="M254" s="5"/>
      <c r="N254" s="5"/>
      <c r="O254" s="5"/>
      <c r="P254" s="5"/>
      <c r="Q254" s="18"/>
      <c r="R254" s="18"/>
    </row>
    <row r="255" spans="1:18">
      <c r="A255" s="88"/>
      <c r="B255" s="76"/>
      <c r="C255" s="89"/>
      <c r="D255" s="6" t="s">
        <v>9</v>
      </c>
      <c r="E255" s="2">
        <v>0</v>
      </c>
      <c r="F255" s="2">
        <v>0</v>
      </c>
      <c r="G255" s="2">
        <f t="shared" si="97"/>
        <v>0</v>
      </c>
      <c r="H255" s="2">
        <v>0</v>
      </c>
      <c r="I255" s="24" t="s">
        <v>235</v>
      </c>
      <c r="J255" s="23"/>
      <c r="K255" s="5"/>
      <c r="L255" s="5"/>
      <c r="M255" s="5"/>
      <c r="N255" s="5"/>
      <c r="O255" s="5"/>
      <c r="P255" s="5"/>
      <c r="Q255" s="18"/>
      <c r="R255" s="18"/>
    </row>
    <row r="256" spans="1:18" ht="24.75" customHeight="1">
      <c r="A256" s="88"/>
      <c r="B256" s="76"/>
      <c r="C256" s="89"/>
      <c r="D256" s="2" t="s">
        <v>7</v>
      </c>
      <c r="E256" s="2">
        <v>0</v>
      </c>
      <c r="F256" s="2">
        <v>0</v>
      </c>
      <c r="G256" s="2">
        <f t="shared" si="97"/>
        <v>0</v>
      </c>
      <c r="H256" s="2">
        <v>0</v>
      </c>
      <c r="I256" s="30" t="s">
        <v>235</v>
      </c>
      <c r="J256" s="23"/>
      <c r="K256" s="5"/>
      <c r="L256" s="4"/>
      <c r="M256" s="5"/>
      <c r="N256" s="5"/>
      <c r="O256" s="5"/>
      <c r="P256" s="5"/>
      <c r="Q256" s="18"/>
      <c r="R256" s="18"/>
    </row>
    <row r="257" spans="1:18" ht="21.75" customHeight="1">
      <c r="A257" s="88"/>
      <c r="B257" s="76" t="s">
        <v>57</v>
      </c>
      <c r="C257" s="89" t="s">
        <v>56</v>
      </c>
      <c r="D257" s="10" t="s">
        <v>4</v>
      </c>
      <c r="E257" s="2">
        <f>E258+E259</f>
        <v>3651342.65</v>
      </c>
      <c r="F257" s="2">
        <f>F258+F259</f>
        <v>4252979.8499999996</v>
      </c>
      <c r="G257" s="2">
        <f t="shared" ref="G257:G261" si="99">F257-E257</f>
        <v>601637.19999999972</v>
      </c>
      <c r="H257" s="2">
        <f>H258+H259</f>
        <v>4195077.21</v>
      </c>
      <c r="I257" s="24">
        <f t="shared" si="83"/>
        <v>98.638999999999996</v>
      </c>
      <c r="J257" s="23">
        <v>7</v>
      </c>
      <c r="K257" s="5">
        <v>7</v>
      </c>
      <c r="L257" s="5">
        <f t="shared" ref="L257" si="100">(K257/J257)*100</f>
        <v>100</v>
      </c>
      <c r="M257" s="5">
        <v>25</v>
      </c>
      <c r="N257" s="5">
        <v>25</v>
      </c>
      <c r="O257" s="5">
        <v>96</v>
      </c>
      <c r="P257" s="5">
        <v>96</v>
      </c>
      <c r="Q257" s="18"/>
      <c r="R257" s="18"/>
    </row>
    <row r="258" spans="1:18">
      <c r="A258" s="88"/>
      <c r="B258" s="76"/>
      <c r="C258" s="89"/>
      <c r="D258" s="6" t="s">
        <v>6</v>
      </c>
      <c r="E258" s="2">
        <v>1014880</v>
      </c>
      <c r="F258" s="2">
        <v>1271380</v>
      </c>
      <c r="G258" s="2">
        <f t="shared" si="99"/>
        <v>256500</v>
      </c>
      <c r="H258" s="2">
        <v>1226899.1399999999</v>
      </c>
      <c r="I258" s="24">
        <f t="shared" si="83"/>
        <v>96.501000000000005</v>
      </c>
      <c r="J258" s="23"/>
      <c r="K258" s="5"/>
      <c r="L258" s="5"/>
      <c r="M258" s="5"/>
      <c r="N258" s="5"/>
      <c r="O258" s="5"/>
      <c r="P258" s="5"/>
      <c r="Q258" s="18"/>
      <c r="R258" s="18"/>
    </row>
    <row r="259" spans="1:18">
      <c r="A259" s="88"/>
      <c r="B259" s="76"/>
      <c r="C259" s="89"/>
      <c r="D259" s="56" t="s">
        <v>5</v>
      </c>
      <c r="E259" s="2">
        <v>2636462.65</v>
      </c>
      <c r="F259" s="2">
        <v>2981599.85</v>
      </c>
      <c r="G259" s="2">
        <f t="shared" si="99"/>
        <v>345137.20000000019</v>
      </c>
      <c r="H259" s="2">
        <v>2968178.07</v>
      </c>
      <c r="I259" s="24">
        <f t="shared" si="83"/>
        <v>99.55</v>
      </c>
      <c r="J259" s="23"/>
      <c r="K259" s="5"/>
      <c r="L259" s="5"/>
      <c r="M259" s="5"/>
      <c r="N259" s="5"/>
      <c r="O259" s="5"/>
      <c r="P259" s="5"/>
      <c r="Q259" s="18"/>
      <c r="R259" s="18"/>
    </row>
    <row r="260" spans="1:18">
      <c r="A260" s="88"/>
      <c r="B260" s="76"/>
      <c r="C260" s="89"/>
      <c r="D260" s="6" t="s">
        <v>9</v>
      </c>
      <c r="E260" s="2">
        <v>0</v>
      </c>
      <c r="F260" s="2">
        <v>0</v>
      </c>
      <c r="G260" s="2">
        <f t="shared" si="99"/>
        <v>0</v>
      </c>
      <c r="H260" s="2">
        <v>0</v>
      </c>
      <c r="I260" s="24" t="s">
        <v>235</v>
      </c>
      <c r="J260" s="23"/>
      <c r="K260" s="5"/>
      <c r="L260" s="5"/>
      <c r="M260" s="5"/>
      <c r="N260" s="5"/>
      <c r="O260" s="5"/>
      <c r="P260" s="5"/>
      <c r="Q260" s="18"/>
      <c r="R260" s="18"/>
    </row>
    <row r="261" spans="1:18" ht="30.75" customHeight="1">
      <c r="A261" s="88"/>
      <c r="B261" s="76"/>
      <c r="C261" s="89"/>
      <c r="D261" s="2" t="s">
        <v>7</v>
      </c>
      <c r="E261" s="2">
        <v>0</v>
      </c>
      <c r="F261" s="2">
        <v>0</v>
      </c>
      <c r="G261" s="2">
        <f t="shared" si="99"/>
        <v>0</v>
      </c>
      <c r="H261" s="2">
        <v>0</v>
      </c>
      <c r="I261" s="24" t="s">
        <v>235</v>
      </c>
      <c r="J261" s="23"/>
      <c r="K261" s="5"/>
      <c r="L261" s="5"/>
      <c r="M261" s="5"/>
      <c r="N261" s="5"/>
      <c r="O261" s="5"/>
      <c r="P261" s="5"/>
      <c r="Q261" s="18"/>
      <c r="R261" s="18"/>
    </row>
    <row r="262" spans="1:18">
      <c r="A262" s="88"/>
      <c r="B262" s="76" t="s">
        <v>58</v>
      </c>
      <c r="C262" s="89" t="s">
        <v>56</v>
      </c>
      <c r="D262" s="10" t="s">
        <v>4</v>
      </c>
      <c r="E262" s="2">
        <f>E263+E264</f>
        <v>199571.41</v>
      </c>
      <c r="F262" s="2">
        <f>F263+F264</f>
        <v>199165.71</v>
      </c>
      <c r="G262" s="2">
        <f t="shared" ref="G262:G266" si="101">F262-E262</f>
        <v>-405.70000000001164</v>
      </c>
      <c r="H262" s="2">
        <f>H263+H264</f>
        <v>198164.87</v>
      </c>
      <c r="I262" s="24">
        <f t="shared" si="83"/>
        <v>99.497</v>
      </c>
      <c r="J262" s="23">
        <v>0</v>
      </c>
      <c r="K262" s="5">
        <v>0</v>
      </c>
      <c r="L262" s="5" t="s">
        <v>235</v>
      </c>
      <c r="M262" s="5">
        <v>3</v>
      </c>
      <c r="N262" s="5">
        <v>3</v>
      </c>
      <c r="O262" s="5">
        <v>12</v>
      </c>
      <c r="P262" s="5">
        <v>12</v>
      </c>
      <c r="Q262" s="18"/>
      <c r="R262" s="18"/>
    </row>
    <row r="263" spans="1:18">
      <c r="A263" s="88"/>
      <c r="B263" s="76"/>
      <c r="C263" s="89"/>
      <c r="D263" s="6" t="s">
        <v>6</v>
      </c>
      <c r="E263" s="2">
        <v>0</v>
      </c>
      <c r="F263" s="2">
        <v>0</v>
      </c>
      <c r="G263" s="2">
        <f t="shared" si="101"/>
        <v>0</v>
      </c>
      <c r="H263" s="2">
        <v>0</v>
      </c>
      <c r="I263" s="24" t="s">
        <v>235</v>
      </c>
      <c r="J263" s="23"/>
      <c r="K263" s="5"/>
      <c r="L263" s="5"/>
      <c r="M263" s="5"/>
      <c r="N263" s="5"/>
      <c r="O263" s="5"/>
      <c r="P263" s="5"/>
      <c r="Q263" s="18"/>
      <c r="R263" s="18"/>
    </row>
    <row r="264" spans="1:18">
      <c r="A264" s="88"/>
      <c r="B264" s="76"/>
      <c r="C264" s="89"/>
      <c r="D264" s="56" t="s">
        <v>5</v>
      </c>
      <c r="E264" s="2">
        <v>199571.41</v>
      </c>
      <c r="F264" s="2">
        <v>199165.71</v>
      </c>
      <c r="G264" s="2">
        <f t="shared" si="101"/>
        <v>-405.70000000001164</v>
      </c>
      <c r="H264" s="2">
        <v>198164.87</v>
      </c>
      <c r="I264" s="24">
        <f t="shared" si="83"/>
        <v>99.497</v>
      </c>
      <c r="J264" s="23"/>
      <c r="K264" s="5"/>
      <c r="L264" s="5"/>
      <c r="M264" s="5"/>
      <c r="N264" s="5"/>
      <c r="O264" s="5"/>
      <c r="P264" s="5"/>
      <c r="Q264" s="18"/>
      <c r="R264" s="18"/>
    </row>
    <row r="265" spans="1:18" ht="16.5" customHeight="1">
      <c r="A265" s="88"/>
      <c r="B265" s="76"/>
      <c r="C265" s="89"/>
      <c r="D265" s="6" t="s">
        <v>9</v>
      </c>
      <c r="E265" s="2">
        <v>0</v>
      </c>
      <c r="F265" s="2">
        <v>0</v>
      </c>
      <c r="G265" s="2">
        <f t="shared" si="101"/>
        <v>0</v>
      </c>
      <c r="H265" s="2">
        <v>0</v>
      </c>
      <c r="I265" s="24" t="s">
        <v>235</v>
      </c>
      <c r="J265" s="23"/>
      <c r="K265" s="5"/>
      <c r="L265" s="5"/>
      <c r="M265" s="5"/>
      <c r="N265" s="5"/>
      <c r="O265" s="5"/>
      <c r="P265" s="5"/>
      <c r="Q265" s="18"/>
      <c r="R265" s="18"/>
    </row>
    <row r="266" spans="1:18" ht="25.5" customHeight="1">
      <c r="A266" s="88"/>
      <c r="B266" s="76"/>
      <c r="C266" s="89"/>
      <c r="D266" s="2" t="s">
        <v>7</v>
      </c>
      <c r="E266" s="2">
        <v>0</v>
      </c>
      <c r="F266" s="2">
        <v>0</v>
      </c>
      <c r="G266" s="2">
        <f t="shared" si="101"/>
        <v>0</v>
      </c>
      <c r="H266" s="2">
        <v>0</v>
      </c>
      <c r="I266" s="24" t="s">
        <v>235</v>
      </c>
      <c r="J266" s="23"/>
      <c r="K266" s="5"/>
      <c r="L266" s="5"/>
      <c r="M266" s="5"/>
      <c r="N266" s="5"/>
      <c r="O266" s="5"/>
      <c r="P266" s="5"/>
      <c r="Q266" s="18"/>
      <c r="R266" s="18"/>
    </row>
    <row r="267" spans="1:18" ht="21.75" customHeight="1">
      <c r="A267" s="90"/>
      <c r="B267" s="76" t="s">
        <v>50</v>
      </c>
      <c r="C267" s="89" t="s">
        <v>56</v>
      </c>
      <c r="D267" s="10" t="s">
        <v>4</v>
      </c>
      <c r="E267" s="2">
        <f>E268+E269</f>
        <v>1783377.57</v>
      </c>
      <c r="F267" s="2">
        <f>F268+F269</f>
        <v>1781481.84</v>
      </c>
      <c r="G267" s="2">
        <f t="shared" ref="G267:G271" si="102">F267-E267</f>
        <v>-1895.7299999999814</v>
      </c>
      <c r="H267" s="2">
        <f>H268+H269</f>
        <v>1776939.3</v>
      </c>
      <c r="I267" s="24">
        <f t="shared" si="83"/>
        <v>99.745000000000005</v>
      </c>
      <c r="J267" s="23">
        <v>4</v>
      </c>
      <c r="K267" s="5">
        <v>4</v>
      </c>
      <c r="L267" s="5">
        <f t="shared" ref="L267" si="103">(K267/J267)*100</f>
        <v>100</v>
      </c>
      <c r="M267" s="5">
        <v>16</v>
      </c>
      <c r="N267" s="5">
        <v>16</v>
      </c>
      <c r="O267" s="5">
        <v>48</v>
      </c>
      <c r="P267" s="5">
        <v>48</v>
      </c>
      <c r="Q267" s="18"/>
      <c r="R267" s="18"/>
    </row>
    <row r="268" spans="1:18">
      <c r="A268" s="90"/>
      <c r="B268" s="76"/>
      <c r="C268" s="89"/>
      <c r="D268" s="6" t="s">
        <v>6</v>
      </c>
      <c r="E268" s="2">
        <v>155</v>
      </c>
      <c r="F268" s="2">
        <v>155</v>
      </c>
      <c r="G268" s="2">
        <f t="shared" si="102"/>
        <v>0</v>
      </c>
      <c r="H268" s="2">
        <v>4.78</v>
      </c>
      <c r="I268" s="24">
        <f t="shared" si="83"/>
        <v>3.0840000000000001</v>
      </c>
      <c r="J268" s="23"/>
      <c r="K268" s="5"/>
      <c r="L268" s="5"/>
      <c r="M268" s="5"/>
      <c r="N268" s="5"/>
      <c r="O268" s="5"/>
      <c r="P268" s="5"/>
      <c r="Q268" s="18"/>
      <c r="R268" s="18"/>
    </row>
    <row r="269" spans="1:18">
      <c r="A269" s="90"/>
      <c r="B269" s="76"/>
      <c r="C269" s="89"/>
      <c r="D269" s="56" t="s">
        <v>5</v>
      </c>
      <c r="E269" s="2">
        <v>1783222.57</v>
      </c>
      <c r="F269" s="2">
        <v>1781326.84</v>
      </c>
      <c r="G269" s="2">
        <f t="shared" si="102"/>
        <v>-1895.7299999999814</v>
      </c>
      <c r="H269" s="2">
        <v>1776934.52</v>
      </c>
      <c r="I269" s="24">
        <f t="shared" si="83"/>
        <v>99.753</v>
      </c>
      <c r="J269" s="23"/>
      <c r="K269" s="5"/>
      <c r="L269" s="5"/>
      <c r="M269" s="5"/>
      <c r="N269" s="5"/>
      <c r="O269" s="5"/>
      <c r="P269" s="5"/>
      <c r="Q269" s="18"/>
      <c r="R269" s="18"/>
    </row>
    <row r="270" spans="1:18">
      <c r="A270" s="90"/>
      <c r="B270" s="76"/>
      <c r="C270" s="89"/>
      <c r="D270" s="6" t="s">
        <v>9</v>
      </c>
      <c r="E270" s="2">
        <v>0</v>
      </c>
      <c r="F270" s="2">
        <v>0</v>
      </c>
      <c r="G270" s="2">
        <f t="shared" si="102"/>
        <v>0</v>
      </c>
      <c r="H270" s="2">
        <v>0</v>
      </c>
      <c r="I270" s="24" t="s">
        <v>235</v>
      </c>
      <c r="J270" s="23"/>
      <c r="K270" s="5"/>
      <c r="L270" s="5"/>
      <c r="M270" s="5"/>
      <c r="N270" s="5"/>
      <c r="O270" s="5"/>
      <c r="P270" s="5"/>
      <c r="Q270" s="18"/>
      <c r="R270" s="18"/>
    </row>
    <row r="271" spans="1:18" ht="27.75" customHeight="1">
      <c r="A271" s="90"/>
      <c r="B271" s="76"/>
      <c r="C271" s="89"/>
      <c r="D271" s="13" t="s">
        <v>7</v>
      </c>
      <c r="E271" s="13">
        <v>0</v>
      </c>
      <c r="F271" s="13">
        <v>0</v>
      </c>
      <c r="G271" s="13">
        <f t="shared" si="102"/>
        <v>0</v>
      </c>
      <c r="H271" s="13">
        <v>0</v>
      </c>
      <c r="I271" s="26" t="s">
        <v>235</v>
      </c>
      <c r="J271" s="23"/>
      <c r="K271" s="5"/>
      <c r="L271" s="5"/>
      <c r="M271" s="5"/>
      <c r="N271" s="5"/>
      <c r="O271" s="5"/>
      <c r="P271" s="5"/>
      <c r="Q271" s="18"/>
      <c r="R271" s="18"/>
    </row>
    <row r="272" spans="1:18" ht="24.75" customHeight="1">
      <c r="A272" s="88"/>
      <c r="B272" s="76" t="s">
        <v>59</v>
      </c>
      <c r="C272" s="89" t="s">
        <v>56</v>
      </c>
      <c r="D272" s="10" t="s">
        <v>4</v>
      </c>
      <c r="E272" s="2">
        <f>E273+E274</f>
        <v>788399.94</v>
      </c>
      <c r="F272" s="2">
        <f>F273+F274</f>
        <v>788251.23</v>
      </c>
      <c r="G272" s="2">
        <f t="shared" ref="G272:G276" si="104">F272-E272</f>
        <v>-148.70999999996275</v>
      </c>
      <c r="H272" s="2">
        <f>H273+H274</f>
        <v>780363.7699999999</v>
      </c>
      <c r="I272" s="24">
        <f t="shared" si="83"/>
        <v>98.998999999999995</v>
      </c>
      <c r="J272" s="23">
        <v>5</v>
      </c>
      <c r="K272" s="5">
        <v>5</v>
      </c>
      <c r="L272" s="5">
        <f t="shared" ref="L272" si="105">(K272/J272)*100</f>
        <v>100</v>
      </c>
      <c r="M272" s="5">
        <v>5</v>
      </c>
      <c r="N272" s="5">
        <v>5</v>
      </c>
      <c r="O272" s="5">
        <v>18</v>
      </c>
      <c r="P272" s="5">
        <v>18</v>
      </c>
      <c r="Q272" s="18"/>
      <c r="R272" s="18"/>
    </row>
    <row r="273" spans="1:18">
      <c r="A273" s="88"/>
      <c r="B273" s="76"/>
      <c r="C273" s="89"/>
      <c r="D273" s="6" t="s">
        <v>6</v>
      </c>
      <c r="E273" s="2">
        <v>26830.7</v>
      </c>
      <c r="F273" s="2">
        <v>26830.7</v>
      </c>
      <c r="G273" s="2">
        <f t="shared" si="104"/>
        <v>0</v>
      </c>
      <c r="H273" s="2">
        <v>26830.7</v>
      </c>
      <c r="I273" s="24">
        <f t="shared" si="83"/>
        <v>100</v>
      </c>
      <c r="J273" s="23"/>
      <c r="K273" s="5"/>
      <c r="L273" s="5"/>
      <c r="M273" s="5"/>
      <c r="N273" s="5"/>
      <c r="O273" s="5"/>
      <c r="P273" s="5"/>
      <c r="Q273" s="18"/>
      <c r="R273" s="18"/>
    </row>
    <row r="274" spans="1:18">
      <c r="A274" s="88"/>
      <c r="B274" s="76"/>
      <c r="C274" s="89"/>
      <c r="D274" s="56" t="s">
        <v>5</v>
      </c>
      <c r="E274" s="2">
        <v>761569.24</v>
      </c>
      <c r="F274" s="2">
        <v>761420.53</v>
      </c>
      <c r="G274" s="2">
        <f t="shared" si="104"/>
        <v>-148.70999999996275</v>
      </c>
      <c r="H274" s="2">
        <v>753533.07</v>
      </c>
      <c r="I274" s="24">
        <f t="shared" si="83"/>
        <v>98.963999999999999</v>
      </c>
      <c r="J274" s="23"/>
      <c r="K274" s="5"/>
      <c r="L274" s="5"/>
      <c r="M274" s="5"/>
      <c r="N274" s="5"/>
      <c r="O274" s="5"/>
      <c r="P274" s="5"/>
      <c r="Q274" s="18"/>
      <c r="R274" s="18"/>
    </row>
    <row r="275" spans="1:18">
      <c r="A275" s="88"/>
      <c r="B275" s="76"/>
      <c r="C275" s="89"/>
      <c r="D275" s="6" t="s">
        <v>9</v>
      </c>
      <c r="E275" s="2">
        <v>0</v>
      </c>
      <c r="F275" s="2">
        <v>0</v>
      </c>
      <c r="G275" s="2">
        <f t="shared" si="104"/>
        <v>0</v>
      </c>
      <c r="H275" s="2">
        <v>0</v>
      </c>
      <c r="I275" s="24" t="s">
        <v>235</v>
      </c>
      <c r="J275" s="23"/>
      <c r="K275" s="5"/>
      <c r="L275" s="5"/>
      <c r="M275" s="5"/>
      <c r="N275" s="5"/>
      <c r="O275" s="5"/>
      <c r="P275" s="5"/>
      <c r="Q275" s="18"/>
      <c r="R275" s="18"/>
    </row>
    <row r="276" spans="1:18" ht="24.75" customHeight="1">
      <c r="A276" s="88"/>
      <c r="B276" s="76"/>
      <c r="C276" s="89"/>
      <c r="D276" s="13" t="s">
        <v>7</v>
      </c>
      <c r="E276" s="13">
        <v>0</v>
      </c>
      <c r="F276" s="13">
        <v>0</v>
      </c>
      <c r="G276" s="13">
        <f t="shared" si="104"/>
        <v>0</v>
      </c>
      <c r="H276" s="13">
        <v>0</v>
      </c>
      <c r="I276" s="26" t="s">
        <v>235</v>
      </c>
      <c r="J276" s="23"/>
      <c r="K276" s="15"/>
      <c r="L276" s="15"/>
      <c r="M276" s="15"/>
      <c r="N276" s="5"/>
      <c r="O276" s="5"/>
      <c r="P276" s="5"/>
      <c r="Q276" s="18"/>
      <c r="R276" s="18"/>
    </row>
    <row r="277" spans="1:18" s="34" customFormat="1">
      <c r="A277" s="92"/>
      <c r="B277" s="76" t="s">
        <v>60</v>
      </c>
      <c r="C277" s="89" t="s">
        <v>56</v>
      </c>
      <c r="D277" s="10" t="s">
        <v>4</v>
      </c>
      <c r="E277" s="2">
        <f>E278+E279</f>
        <v>228217.59</v>
      </c>
      <c r="F277" s="2">
        <f>F278+F279</f>
        <v>228217.59</v>
      </c>
      <c r="G277" s="2">
        <f t="shared" ref="G277:G291" si="106">F277-E277</f>
        <v>0</v>
      </c>
      <c r="H277" s="2">
        <f>H278+H279</f>
        <v>228217.59</v>
      </c>
      <c r="I277" s="24">
        <f t="shared" si="83"/>
        <v>100</v>
      </c>
      <c r="J277" s="23">
        <v>0</v>
      </c>
      <c r="K277" s="5">
        <v>0</v>
      </c>
      <c r="L277" s="4" t="s">
        <v>235</v>
      </c>
      <c r="M277" s="5">
        <v>4</v>
      </c>
      <c r="N277" s="5">
        <v>4</v>
      </c>
      <c r="O277" s="5">
        <v>0</v>
      </c>
      <c r="P277" s="5">
        <v>0</v>
      </c>
      <c r="Q277" s="18"/>
      <c r="R277" s="18"/>
    </row>
    <row r="278" spans="1:18" s="34" customFormat="1">
      <c r="A278" s="92"/>
      <c r="B278" s="76"/>
      <c r="C278" s="89"/>
      <c r="D278" s="6" t="s">
        <v>6</v>
      </c>
      <c r="E278" s="2">
        <v>0</v>
      </c>
      <c r="F278" s="2">
        <v>0</v>
      </c>
      <c r="G278" s="2">
        <f t="shared" si="106"/>
        <v>0</v>
      </c>
      <c r="H278" s="2">
        <v>0</v>
      </c>
      <c r="I278" s="24" t="s">
        <v>235</v>
      </c>
      <c r="J278" s="23"/>
      <c r="K278" s="5"/>
      <c r="L278" s="4"/>
      <c r="M278" s="5"/>
      <c r="N278" s="5"/>
      <c r="O278" s="5"/>
      <c r="P278" s="5"/>
      <c r="Q278" s="18"/>
      <c r="R278" s="18"/>
    </row>
    <row r="279" spans="1:18" s="34" customFormat="1">
      <c r="A279" s="92"/>
      <c r="B279" s="76"/>
      <c r="C279" s="89"/>
      <c r="D279" s="56" t="s">
        <v>5</v>
      </c>
      <c r="E279" s="2">
        <v>228217.59</v>
      </c>
      <c r="F279" s="2">
        <v>228217.59</v>
      </c>
      <c r="G279" s="2">
        <f t="shared" si="106"/>
        <v>0</v>
      </c>
      <c r="H279" s="2">
        <v>228217.59</v>
      </c>
      <c r="I279" s="24">
        <f t="shared" si="83"/>
        <v>100</v>
      </c>
      <c r="J279" s="23"/>
      <c r="K279" s="5"/>
      <c r="L279" s="4"/>
      <c r="M279" s="5"/>
      <c r="N279" s="5"/>
      <c r="O279" s="5"/>
      <c r="P279" s="5"/>
      <c r="Q279" s="18"/>
      <c r="R279" s="18"/>
    </row>
    <row r="280" spans="1:18" s="34" customFormat="1" ht="16.5" customHeight="1">
      <c r="A280" s="92"/>
      <c r="B280" s="76"/>
      <c r="C280" s="89"/>
      <c r="D280" s="6" t="s">
        <v>9</v>
      </c>
      <c r="E280" s="2">
        <v>0</v>
      </c>
      <c r="F280" s="2">
        <v>0</v>
      </c>
      <c r="G280" s="2">
        <f t="shared" si="106"/>
        <v>0</v>
      </c>
      <c r="H280" s="2">
        <v>0</v>
      </c>
      <c r="I280" s="24" t="s">
        <v>235</v>
      </c>
      <c r="J280" s="23"/>
      <c r="K280" s="5"/>
      <c r="L280" s="4"/>
      <c r="M280" s="5"/>
      <c r="N280" s="5"/>
      <c r="O280" s="5"/>
      <c r="P280" s="5"/>
      <c r="Q280" s="18"/>
      <c r="R280" s="18"/>
    </row>
    <row r="281" spans="1:18" s="34" customFormat="1" ht="25.5" customHeight="1">
      <c r="A281" s="92"/>
      <c r="B281" s="76"/>
      <c r="C281" s="89"/>
      <c r="D281" s="13" t="s">
        <v>7</v>
      </c>
      <c r="E281" s="13">
        <v>0</v>
      </c>
      <c r="F281" s="13">
        <v>0</v>
      </c>
      <c r="G281" s="13">
        <f t="shared" si="106"/>
        <v>0</v>
      </c>
      <c r="H281" s="13">
        <v>0</v>
      </c>
      <c r="I281" s="26" t="s">
        <v>235</v>
      </c>
      <c r="J281" s="23"/>
      <c r="K281" s="5"/>
      <c r="L281" s="4"/>
      <c r="M281" s="5"/>
      <c r="N281" s="5"/>
      <c r="O281" s="5"/>
      <c r="P281" s="5"/>
      <c r="Q281" s="18"/>
      <c r="R281" s="18"/>
    </row>
    <row r="282" spans="1:18" ht="15" customHeight="1">
      <c r="A282" s="90"/>
      <c r="B282" s="76" t="s">
        <v>61</v>
      </c>
      <c r="C282" s="89" t="s">
        <v>56</v>
      </c>
      <c r="D282" s="10" t="s">
        <v>4</v>
      </c>
      <c r="E282" s="2">
        <f>E283+E284</f>
        <v>38688.699999999997</v>
      </c>
      <c r="F282" s="2">
        <f>F283+F284</f>
        <v>38688.699999999997</v>
      </c>
      <c r="G282" s="2">
        <f t="shared" si="106"/>
        <v>0</v>
      </c>
      <c r="H282" s="2">
        <f>H283+H284</f>
        <v>37889.040000000001</v>
      </c>
      <c r="I282" s="24">
        <f t="shared" ref="I282:I309" si="107">ROUND(H282/F282 *100,3)</f>
        <v>97.933000000000007</v>
      </c>
      <c r="J282" s="23">
        <v>3</v>
      </c>
      <c r="K282" s="5">
        <v>3</v>
      </c>
      <c r="L282" s="5">
        <f t="shared" ref="L282:L287" si="108">(K282/J282)*100</f>
        <v>100</v>
      </c>
      <c r="M282" s="5">
        <v>3</v>
      </c>
      <c r="N282" s="5">
        <v>3</v>
      </c>
      <c r="O282" s="5">
        <v>15</v>
      </c>
      <c r="P282" s="5">
        <v>15</v>
      </c>
      <c r="Q282" s="18"/>
      <c r="R282" s="18"/>
    </row>
    <row r="283" spans="1:18">
      <c r="A283" s="90"/>
      <c r="B283" s="76"/>
      <c r="C283" s="89"/>
      <c r="D283" s="6" t="s">
        <v>6</v>
      </c>
      <c r="E283" s="2">
        <v>0</v>
      </c>
      <c r="F283" s="2">
        <v>0</v>
      </c>
      <c r="G283" s="2">
        <f t="shared" si="106"/>
        <v>0</v>
      </c>
      <c r="H283" s="2">
        <v>0</v>
      </c>
      <c r="I283" s="24" t="s">
        <v>235</v>
      </c>
      <c r="J283" s="23"/>
      <c r="K283" s="5"/>
      <c r="L283" s="5"/>
      <c r="M283" s="5"/>
      <c r="N283" s="5"/>
      <c r="O283" s="5"/>
      <c r="P283" s="5"/>
      <c r="Q283" s="18"/>
      <c r="R283" s="18"/>
    </row>
    <row r="284" spans="1:18">
      <c r="A284" s="90"/>
      <c r="B284" s="76"/>
      <c r="C284" s="89"/>
      <c r="D284" s="56" t="s">
        <v>5</v>
      </c>
      <c r="E284" s="2">
        <v>38688.699999999997</v>
      </c>
      <c r="F284" s="2">
        <v>38688.699999999997</v>
      </c>
      <c r="G284" s="2">
        <f t="shared" si="106"/>
        <v>0</v>
      </c>
      <c r="H284" s="2">
        <v>37889.040000000001</v>
      </c>
      <c r="I284" s="24">
        <f t="shared" si="107"/>
        <v>97.933000000000007</v>
      </c>
      <c r="J284" s="23"/>
      <c r="K284" s="5"/>
      <c r="L284" s="5"/>
      <c r="M284" s="5"/>
      <c r="N284" s="5"/>
      <c r="O284" s="5"/>
      <c r="P284" s="5"/>
      <c r="Q284" s="18"/>
      <c r="R284" s="18"/>
    </row>
    <row r="285" spans="1:18" ht="16.5" customHeight="1">
      <c r="A285" s="90"/>
      <c r="B285" s="76"/>
      <c r="C285" s="89"/>
      <c r="D285" s="6" t="s">
        <v>9</v>
      </c>
      <c r="E285" s="2">
        <v>0</v>
      </c>
      <c r="F285" s="2">
        <v>0</v>
      </c>
      <c r="G285" s="2">
        <f t="shared" si="106"/>
        <v>0</v>
      </c>
      <c r="H285" s="2">
        <v>0</v>
      </c>
      <c r="I285" s="24" t="s">
        <v>235</v>
      </c>
      <c r="J285" s="23"/>
      <c r="K285" s="5"/>
      <c r="L285" s="5"/>
      <c r="M285" s="5"/>
      <c r="N285" s="5"/>
      <c r="O285" s="5"/>
      <c r="P285" s="5"/>
      <c r="Q285" s="18"/>
      <c r="R285" s="18"/>
    </row>
    <row r="286" spans="1:18" ht="29.25" customHeight="1">
      <c r="A286" s="90"/>
      <c r="B286" s="76"/>
      <c r="C286" s="89"/>
      <c r="D286" s="13" t="s">
        <v>7</v>
      </c>
      <c r="E286" s="2">
        <v>0</v>
      </c>
      <c r="F286" s="2">
        <v>0</v>
      </c>
      <c r="G286" s="2">
        <f t="shared" si="106"/>
        <v>0</v>
      </c>
      <c r="H286" s="2">
        <v>0</v>
      </c>
      <c r="I286" s="24" t="s">
        <v>235</v>
      </c>
      <c r="J286" s="23"/>
      <c r="K286" s="5"/>
      <c r="L286" s="5"/>
      <c r="M286" s="5"/>
      <c r="N286" s="5"/>
      <c r="O286" s="5"/>
      <c r="P286" s="5"/>
      <c r="Q286" s="18"/>
      <c r="R286" s="18"/>
    </row>
    <row r="287" spans="1:18" ht="15" customHeight="1">
      <c r="A287" s="88"/>
      <c r="B287" s="76" t="s">
        <v>62</v>
      </c>
      <c r="C287" s="89" t="s">
        <v>56</v>
      </c>
      <c r="D287" s="10" t="s">
        <v>4</v>
      </c>
      <c r="E287" s="2">
        <f>E288+E289</f>
        <v>3935301.75</v>
      </c>
      <c r="F287" s="2">
        <f>F288+F289</f>
        <v>3953707.26</v>
      </c>
      <c r="G287" s="2">
        <f t="shared" si="106"/>
        <v>18405.509999999776</v>
      </c>
      <c r="H287" s="2">
        <f>H288+H289</f>
        <v>3928486.8699999996</v>
      </c>
      <c r="I287" s="24">
        <f t="shared" si="107"/>
        <v>99.361999999999995</v>
      </c>
      <c r="J287" s="23">
        <v>7</v>
      </c>
      <c r="K287" s="5">
        <v>5</v>
      </c>
      <c r="L287" s="32">
        <f t="shared" si="108"/>
        <v>71.428571428571431</v>
      </c>
      <c r="M287" s="5">
        <v>5</v>
      </c>
      <c r="N287" s="5">
        <v>5</v>
      </c>
      <c r="O287" s="5">
        <v>0</v>
      </c>
      <c r="P287" s="5">
        <v>0</v>
      </c>
      <c r="Q287" s="18"/>
      <c r="R287" s="18"/>
    </row>
    <row r="288" spans="1:18">
      <c r="A288" s="88"/>
      <c r="B288" s="76"/>
      <c r="C288" s="89"/>
      <c r="D288" s="6" t="s">
        <v>6</v>
      </c>
      <c r="E288" s="2">
        <v>1874.88</v>
      </c>
      <c r="F288" s="2">
        <v>15497.48</v>
      </c>
      <c r="G288" s="2">
        <f t="shared" si="106"/>
        <v>13622.599999999999</v>
      </c>
      <c r="H288" s="2">
        <v>14986.86</v>
      </c>
      <c r="I288" s="24">
        <f t="shared" si="107"/>
        <v>96.704999999999998</v>
      </c>
      <c r="J288" s="23"/>
      <c r="K288" s="5"/>
      <c r="L288" s="5"/>
      <c r="M288" s="5"/>
      <c r="N288" s="5"/>
      <c r="O288" s="5"/>
      <c r="P288" s="5"/>
      <c r="Q288" s="18"/>
      <c r="R288" s="18"/>
    </row>
    <row r="289" spans="1:18">
      <c r="A289" s="88"/>
      <c r="B289" s="76"/>
      <c r="C289" s="89"/>
      <c r="D289" s="56" t="s">
        <v>5</v>
      </c>
      <c r="E289" s="2">
        <v>3933426.87</v>
      </c>
      <c r="F289" s="2">
        <v>3938209.78</v>
      </c>
      <c r="G289" s="2">
        <f t="shared" si="106"/>
        <v>4782.9099999996834</v>
      </c>
      <c r="H289" s="2">
        <v>3913500.01</v>
      </c>
      <c r="I289" s="24">
        <f t="shared" si="107"/>
        <v>99.373000000000005</v>
      </c>
      <c r="J289" s="23"/>
      <c r="K289" s="5"/>
      <c r="L289" s="5"/>
      <c r="M289" s="5"/>
      <c r="N289" s="5"/>
      <c r="O289" s="5"/>
      <c r="P289" s="5"/>
      <c r="Q289" s="18"/>
      <c r="R289" s="18"/>
    </row>
    <row r="290" spans="1:18" ht="16.5" customHeight="1">
      <c r="A290" s="88"/>
      <c r="B290" s="76"/>
      <c r="C290" s="89"/>
      <c r="D290" s="6" t="s">
        <v>9</v>
      </c>
      <c r="E290" s="2">
        <v>0</v>
      </c>
      <c r="F290" s="2">
        <v>0</v>
      </c>
      <c r="G290" s="2">
        <f t="shared" si="106"/>
        <v>0</v>
      </c>
      <c r="H290" s="2">
        <v>0</v>
      </c>
      <c r="I290" s="24" t="s">
        <v>235</v>
      </c>
      <c r="J290" s="23"/>
      <c r="K290" s="5"/>
      <c r="L290" s="5"/>
      <c r="M290" s="5"/>
      <c r="N290" s="5"/>
      <c r="O290" s="5"/>
      <c r="P290" s="5"/>
      <c r="Q290" s="18"/>
      <c r="R290" s="18"/>
    </row>
    <row r="291" spans="1:18" ht="28.5" customHeight="1">
      <c r="A291" s="88"/>
      <c r="B291" s="76"/>
      <c r="C291" s="89"/>
      <c r="D291" s="13" t="s">
        <v>7</v>
      </c>
      <c r="E291" s="13">
        <v>0</v>
      </c>
      <c r="F291" s="13">
        <v>0</v>
      </c>
      <c r="G291" s="13">
        <f t="shared" si="106"/>
        <v>0</v>
      </c>
      <c r="H291" s="13">
        <v>0</v>
      </c>
      <c r="I291" s="26" t="s">
        <v>235</v>
      </c>
      <c r="J291" s="23"/>
      <c r="K291" s="5"/>
      <c r="L291" s="5"/>
      <c r="M291" s="5"/>
      <c r="N291" s="5"/>
      <c r="O291" s="5"/>
      <c r="P291" s="5"/>
      <c r="Q291" s="18"/>
      <c r="R291" s="18"/>
    </row>
    <row r="292" spans="1:18" ht="28.5" customHeight="1">
      <c r="A292" s="88"/>
      <c r="B292" s="76" t="s">
        <v>268</v>
      </c>
      <c r="C292" s="89" t="s">
        <v>56</v>
      </c>
      <c r="D292" s="10" t="s">
        <v>4</v>
      </c>
      <c r="E292" s="2">
        <f>E293+E294</f>
        <v>0</v>
      </c>
      <c r="F292" s="2">
        <f>F293+F294</f>
        <v>0</v>
      </c>
      <c r="G292" s="2">
        <f t="shared" ref="G292:G296" si="109">F292-E292</f>
        <v>0</v>
      </c>
      <c r="H292" s="2">
        <f>H293+H294</f>
        <v>0</v>
      </c>
      <c r="I292" s="26" t="s">
        <v>235</v>
      </c>
      <c r="J292" s="23">
        <v>6</v>
      </c>
      <c r="K292" s="5">
        <v>6</v>
      </c>
      <c r="L292" s="5">
        <f t="shared" ref="L292" si="110">(K292/J292)*100</f>
        <v>100</v>
      </c>
      <c r="M292" s="5">
        <v>2</v>
      </c>
      <c r="N292" s="5">
        <v>2</v>
      </c>
      <c r="O292" s="5">
        <v>0</v>
      </c>
      <c r="P292" s="5">
        <v>0</v>
      </c>
      <c r="Q292" s="18"/>
      <c r="R292" s="18"/>
    </row>
    <row r="293" spans="1:18">
      <c r="A293" s="88"/>
      <c r="B293" s="76"/>
      <c r="C293" s="89"/>
      <c r="D293" s="6" t="s">
        <v>6</v>
      </c>
      <c r="E293" s="2">
        <v>0</v>
      </c>
      <c r="F293" s="2">
        <v>0</v>
      </c>
      <c r="G293" s="2">
        <f t="shared" si="109"/>
        <v>0</v>
      </c>
      <c r="H293" s="2">
        <v>0</v>
      </c>
      <c r="I293" s="26" t="s">
        <v>235</v>
      </c>
      <c r="J293" s="23"/>
      <c r="K293" s="5"/>
      <c r="L293" s="5"/>
      <c r="M293" s="5"/>
      <c r="N293" s="5"/>
      <c r="O293" s="5"/>
      <c r="P293" s="5"/>
      <c r="Q293" s="18"/>
      <c r="R293" s="18"/>
    </row>
    <row r="294" spans="1:18">
      <c r="A294" s="88"/>
      <c r="B294" s="76"/>
      <c r="C294" s="89"/>
      <c r="D294" s="56" t="s">
        <v>5</v>
      </c>
      <c r="E294" s="2">
        <v>0</v>
      </c>
      <c r="F294" s="2">
        <v>0</v>
      </c>
      <c r="G294" s="2">
        <f t="shared" si="109"/>
        <v>0</v>
      </c>
      <c r="H294" s="2">
        <v>0</v>
      </c>
      <c r="I294" s="26" t="s">
        <v>235</v>
      </c>
      <c r="J294" s="23"/>
      <c r="K294" s="5"/>
      <c r="L294" s="5"/>
      <c r="M294" s="5"/>
      <c r="N294" s="5"/>
      <c r="O294" s="5"/>
      <c r="P294" s="5"/>
      <c r="Q294" s="18"/>
      <c r="R294" s="18"/>
    </row>
    <row r="295" spans="1:18">
      <c r="A295" s="88"/>
      <c r="B295" s="76"/>
      <c r="C295" s="89"/>
      <c r="D295" s="6" t="s">
        <v>9</v>
      </c>
      <c r="E295" s="2">
        <v>0</v>
      </c>
      <c r="F295" s="2">
        <v>0</v>
      </c>
      <c r="G295" s="2">
        <f t="shared" si="109"/>
        <v>0</v>
      </c>
      <c r="H295" s="2">
        <v>0</v>
      </c>
      <c r="I295" s="26" t="s">
        <v>235</v>
      </c>
      <c r="J295" s="23"/>
      <c r="K295" s="5"/>
      <c r="L295" s="5"/>
      <c r="M295" s="5"/>
      <c r="N295" s="5"/>
      <c r="O295" s="5"/>
      <c r="P295" s="5"/>
      <c r="Q295" s="18"/>
      <c r="R295" s="18"/>
    </row>
    <row r="296" spans="1:18" ht="25.5" customHeight="1">
      <c r="A296" s="88"/>
      <c r="B296" s="76"/>
      <c r="C296" s="89"/>
      <c r="D296" s="13" t="s">
        <v>7</v>
      </c>
      <c r="E296" s="2">
        <v>0</v>
      </c>
      <c r="F296" s="2">
        <v>0</v>
      </c>
      <c r="G296" s="2">
        <f t="shared" si="109"/>
        <v>0</v>
      </c>
      <c r="H296" s="2">
        <v>0</v>
      </c>
      <c r="I296" s="26" t="s">
        <v>235</v>
      </c>
      <c r="J296" s="23"/>
      <c r="K296" s="5"/>
      <c r="L296" s="5"/>
      <c r="M296" s="5"/>
      <c r="N296" s="5"/>
      <c r="O296" s="5"/>
      <c r="P296" s="5"/>
      <c r="Q296" s="18"/>
      <c r="R296" s="18"/>
    </row>
    <row r="297" spans="1:18" ht="29.25" customHeight="1">
      <c r="A297" s="88"/>
      <c r="B297" s="76" t="s">
        <v>269</v>
      </c>
      <c r="C297" s="89" t="s">
        <v>56</v>
      </c>
      <c r="D297" s="10" t="s">
        <v>4</v>
      </c>
      <c r="E297" s="2">
        <f>E298+E299</f>
        <v>0</v>
      </c>
      <c r="F297" s="2">
        <f>F298+F299</f>
        <v>0</v>
      </c>
      <c r="G297" s="2">
        <f t="shared" ref="G297:G370" si="111">F297-E297</f>
        <v>0</v>
      </c>
      <c r="H297" s="2">
        <f>H298+H299</f>
        <v>0</v>
      </c>
      <c r="I297" s="26" t="s">
        <v>235</v>
      </c>
      <c r="J297" s="23">
        <v>3</v>
      </c>
      <c r="K297" s="5">
        <v>3</v>
      </c>
      <c r="L297" s="5">
        <f t="shared" ref="L297:L312" si="112">(K297/J297)*100</f>
        <v>100</v>
      </c>
      <c r="M297" s="5">
        <v>6</v>
      </c>
      <c r="N297" s="5">
        <v>6</v>
      </c>
      <c r="O297" s="5">
        <v>0</v>
      </c>
      <c r="P297" s="5">
        <v>0</v>
      </c>
      <c r="Q297" s="18"/>
      <c r="R297" s="18"/>
    </row>
    <row r="298" spans="1:18">
      <c r="A298" s="88"/>
      <c r="B298" s="76"/>
      <c r="C298" s="89"/>
      <c r="D298" s="6" t="s">
        <v>6</v>
      </c>
      <c r="E298" s="2">
        <v>0</v>
      </c>
      <c r="F298" s="2">
        <v>0</v>
      </c>
      <c r="G298" s="2">
        <f t="shared" si="111"/>
        <v>0</v>
      </c>
      <c r="H298" s="2">
        <v>0</v>
      </c>
      <c r="I298" s="26" t="s">
        <v>235</v>
      </c>
      <c r="J298" s="23"/>
      <c r="K298" s="5"/>
      <c r="L298" s="5"/>
      <c r="M298" s="5"/>
      <c r="N298" s="5"/>
      <c r="O298" s="5"/>
      <c r="P298" s="5"/>
      <c r="Q298" s="18"/>
      <c r="R298" s="18"/>
    </row>
    <row r="299" spans="1:18">
      <c r="A299" s="88"/>
      <c r="B299" s="76"/>
      <c r="C299" s="89"/>
      <c r="D299" s="56" t="s">
        <v>5</v>
      </c>
      <c r="E299" s="2">
        <v>0</v>
      </c>
      <c r="F299" s="2">
        <v>0</v>
      </c>
      <c r="G299" s="2">
        <f t="shared" si="111"/>
        <v>0</v>
      </c>
      <c r="H299" s="2">
        <v>0</v>
      </c>
      <c r="I299" s="26" t="s">
        <v>235</v>
      </c>
      <c r="J299" s="23"/>
      <c r="K299" s="5"/>
      <c r="L299" s="5"/>
      <c r="M299" s="5"/>
      <c r="N299" s="5"/>
      <c r="O299" s="5"/>
      <c r="P299" s="5"/>
      <c r="Q299" s="18"/>
      <c r="R299" s="18"/>
    </row>
    <row r="300" spans="1:18">
      <c r="A300" s="88"/>
      <c r="B300" s="76"/>
      <c r="C300" s="89"/>
      <c r="D300" s="6" t="s">
        <v>9</v>
      </c>
      <c r="E300" s="2">
        <v>0</v>
      </c>
      <c r="F300" s="2">
        <v>0</v>
      </c>
      <c r="G300" s="2">
        <f t="shared" si="111"/>
        <v>0</v>
      </c>
      <c r="H300" s="2">
        <v>0</v>
      </c>
      <c r="I300" s="26" t="s">
        <v>235</v>
      </c>
      <c r="J300" s="23"/>
      <c r="K300" s="5"/>
      <c r="L300" s="5"/>
      <c r="M300" s="5"/>
      <c r="N300" s="5"/>
      <c r="O300" s="5"/>
      <c r="P300" s="5"/>
      <c r="Q300" s="18"/>
      <c r="R300" s="18"/>
    </row>
    <row r="301" spans="1:18" ht="42" customHeight="1">
      <c r="A301" s="88"/>
      <c r="B301" s="76"/>
      <c r="C301" s="89"/>
      <c r="D301" s="56" t="s">
        <v>7</v>
      </c>
      <c r="E301" s="13">
        <v>0</v>
      </c>
      <c r="F301" s="13">
        <v>0</v>
      </c>
      <c r="G301" s="13">
        <f t="shared" si="111"/>
        <v>0</v>
      </c>
      <c r="H301" s="13">
        <v>0</v>
      </c>
      <c r="I301" s="26" t="s">
        <v>235</v>
      </c>
      <c r="J301" s="17"/>
      <c r="K301" s="17"/>
      <c r="L301" s="15"/>
      <c r="M301" s="15"/>
      <c r="N301" s="15"/>
      <c r="O301" s="15"/>
      <c r="P301" s="15"/>
      <c r="Q301" s="17"/>
      <c r="R301" s="17"/>
    </row>
    <row r="302" spans="1:18" ht="21.75" customHeight="1">
      <c r="A302" s="79" t="s">
        <v>246</v>
      </c>
      <c r="B302" s="91" t="s">
        <v>63</v>
      </c>
      <c r="C302" s="91" t="s">
        <v>56</v>
      </c>
      <c r="D302" s="10" t="s">
        <v>4</v>
      </c>
      <c r="E302" s="3">
        <f>E307+E312</f>
        <v>6820.03</v>
      </c>
      <c r="F302" s="3">
        <f>F303+F304+F305+F306</f>
        <v>6820.03</v>
      </c>
      <c r="G302" s="3">
        <f t="shared" si="111"/>
        <v>0</v>
      </c>
      <c r="H302" s="3">
        <f>H312+H307</f>
        <v>6820.03</v>
      </c>
      <c r="I302" s="30">
        <f t="shared" si="107"/>
        <v>100</v>
      </c>
      <c r="J302" s="58">
        <v>7</v>
      </c>
      <c r="K302" s="4">
        <v>6</v>
      </c>
      <c r="L302" s="33">
        <f t="shared" si="112"/>
        <v>85.714285714285708</v>
      </c>
      <c r="M302" s="4">
        <v>10</v>
      </c>
      <c r="N302" s="4">
        <v>10</v>
      </c>
      <c r="O302" s="4">
        <v>0</v>
      </c>
      <c r="P302" s="4">
        <v>0</v>
      </c>
      <c r="Q302" s="41"/>
      <c r="R302" s="41"/>
    </row>
    <row r="303" spans="1:18" ht="21">
      <c r="A303" s="79"/>
      <c r="B303" s="91"/>
      <c r="C303" s="91"/>
      <c r="D303" s="10" t="s">
        <v>6</v>
      </c>
      <c r="E303" s="3">
        <v>0</v>
      </c>
      <c r="F303" s="3">
        <v>0</v>
      </c>
      <c r="G303" s="3">
        <f t="shared" si="111"/>
        <v>0</v>
      </c>
      <c r="H303" s="3">
        <v>0</v>
      </c>
      <c r="I303" s="30" t="s">
        <v>235</v>
      </c>
      <c r="J303" s="23">
        <v>2</v>
      </c>
      <c r="K303" s="5">
        <v>2</v>
      </c>
      <c r="L303" s="5">
        <f t="shared" si="112"/>
        <v>100</v>
      </c>
      <c r="M303" s="4"/>
      <c r="N303" s="4"/>
      <c r="O303" s="4"/>
      <c r="P303" s="4"/>
      <c r="Q303" s="41"/>
      <c r="R303" s="41"/>
    </row>
    <row r="304" spans="1:18">
      <c r="A304" s="79"/>
      <c r="B304" s="91"/>
      <c r="C304" s="91"/>
      <c r="D304" s="55" t="s">
        <v>5</v>
      </c>
      <c r="E304" s="3">
        <v>6820.03</v>
      </c>
      <c r="F304" s="3">
        <v>6820.03</v>
      </c>
      <c r="G304" s="3">
        <f t="shared" si="111"/>
        <v>0</v>
      </c>
      <c r="H304" s="3">
        <v>6820.03</v>
      </c>
      <c r="I304" s="30">
        <f t="shared" si="107"/>
        <v>100</v>
      </c>
      <c r="J304" s="58"/>
      <c r="K304" s="4"/>
      <c r="L304" s="4"/>
      <c r="M304" s="4"/>
      <c r="N304" s="4"/>
      <c r="O304" s="4"/>
      <c r="P304" s="4"/>
      <c r="Q304" s="41"/>
      <c r="R304" s="41"/>
    </row>
    <row r="305" spans="1:18">
      <c r="A305" s="79"/>
      <c r="B305" s="91"/>
      <c r="C305" s="91"/>
      <c r="D305" s="10" t="s">
        <v>9</v>
      </c>
      <c r="E305" s="3">
        <v>0</v>
      </c>
      <c r="F305" s="3">
        <v>0</v>
      </c>
      <c r="G305" s="3">
        <f t="shared" si="111"/>
        <v>0</v>
      </c>
      <c r="H305" s="3">
        <v>0</v>
      </c>
      <c r="I305" s="30" t="s">
        <v>235</v>
      </c>
      <c r="J305" s="58"/>
      <c r="K305" s="4"/>
      <c r="L305" s="4"/>
      <c r="M305" s="4"/>
      <c r="N305" s="4"/>
      <c r="O305" s="4"/>
      <c r="P305" s="4"/>
      <c r="Q305" s="41"/>
      <c r="R305" s="41"/>
    </row>
    <row r="306" spans="1:18" ht="29.25" customHeight="1">
      <c r="A306" s="79"/>
      <c r="B306" s="91"/>
      <c r="C306" s="91"/>
      <c r="D306" s="12" t="s">
        <v>7</v>
      </c>
      <c r="E306" s="12">
        <v>0</v>
      </c>
      <c r="F306" s="12">
        <v>0</v>
      </c>
      <c r="G306" s="12">
        <f t="shared" si="111"/>
        <v>0</v>
      </c>
      <c r="H306" s="12">
        <v>0</v>
      </c>
      <c r="I306" s="43" t="s">
        <v>235</v>
      </c>
      <c r="J306" s="58"/>
      <c r="K306" s="16"/>
      <c r="L306" s="16"/>
      <c r="M306" s="4"/>
      <c r="N306" s="4"/>
      <c r="O306" s="4"/>
      <c r="P306" s="4"/>
      <c r="Q306" s="41"/>
      <c r="R306" s="41"/>
    </row>
    <row r="307" spans="1:18" ht="21.75" customHeight="1">
      <c r="A307" s="88"/>
      <c r="B307" s="76" t="s">
        <v>64</v>
      </c>
      <c r="C307" s="89" t="s">
        <v>56</v>
      </c>
      <c r="D307" s="10" t="s">
        <v>4</v>
      </c>
      <c r="E307" s="2">
        <f>E308+E309+E310+E311</f>
        <v>6820.03</v>
      </c>
      <c r="F307" s="2">
        <f>F308+F309+F310+F311</f>
        <v>6820.03</v>
      </c>
      <c r="G307" s="2">
        <f t="shared" si="111"/>
        <v>0</v>
      </c>
      <c r="H307" s="2">
        <f>H308+H309+H310+H311</f>
        <v>6820.03</v>
      </c>
      <c r="I307" s="24">
        <f t="shared" si="107"/>
        <v>100</v>
      </c>
      <c r="J307" s="23">
        <v>3</v>
      </c>
      <c r="K307" s="5">
        <v>3</v>
      </c>
      <c r="L307" s="5">
        <f t="shared" si="112"/>
        <v>100</v>
      </c>
      <c r="M307" s="5">
        <v>5</v>
      </c>
      <c r="N307" s="5">
        <v>5</v>
      </c>
      <c r="O307" s="5">
        <v>0</v>
      </c>
      <c r="P307" s="5">
        <v>0</v>
      </c>
      <c r="Q307" s="18"/>
      <c r="R307" s="18"/>
    </row>
    <row r="308" spans="1:18">
      <c r="A308" s="88"/>
      <c r="B308" s="76"/>
      <c r="C308" s="89"/>
      <c r="D308" s="6" t="s">
        <v>6</v>
      </c>
      <c r="E308" s="2">
        <v>0</v>
      </c>
      <c r="F308" s="2">
        <v>0</v>
      </c>
      <c r="G308" s="2">
        <f t="shared" si="111"/>
        <v>0</v>
      </c>
      <c r="H308" s="2">
        <v>0</v>
      </c>
      <c r="I308" s="24" t="s">
        <v>235</v>
      </c>
      <c r="J308" s="23"/>
      <c r="K308" s="5"/>
      <c r="L308" s="5"/>
      <c r="M308" s="5"/>
      <c r="N308" s="5"/>
      <c r="O308" s="5"/>
      <c r="P308" s="5"/>
      <c r="Q308" s="18"/>
      <c r="R308" s="18"/>
    </row>
    <row r="309" spans="1:18">
      <c r="A309" s="88"/>
      <c r="B309" s="76"/>
      <c r="C309" s="89"/>
      <c r="D309" s="56" t="s">
        <v>5</v>
      </c>
      <c r="E309" s="2">
        <v>6820.03</v>
      </c>
      <c r="F309" s="2">
        <v>6820.03</v>
      </c>
      <c r="G309" s="2">
        <f t="shared" si="111"/>
        <v>0</v>
      </c>
      <c r="H309" s="2">
        <v>6820.03</v>
      </c>
      <c r="I309" s="24">
        <f t="shared" si="107"/>
        <v>100</v>
      </c>
      <c r="J309" s="23"/>
      <c r="K309" s="5"/>
      <c r="L309" s="5"/>
      <c r="M309" s="5"/>
      <c r="N309" s="5"/>
      <c r="O309" s="5"/>
      <c r="P309" s="5"/>
      <c r="Q309" s="18"/>
      <c r="R309" s="18"/>
    </row>
    <row r="310" spans="1:18">
      <c r="A310" s="88"/>
      <c r="B310" s="76"/>
      <c r="C310" s="89"/>
      <c r="D310" s="6" t="s">
        <v>9</v>
      </c>
      <c r="E310" s="2">
        <v>0</v>
      </c>
      <c r="F310" s="2">
        <v>0</v>
      </c>
      <c r="G310" s="2">
        <f t="shared" si="111"/>
        <v>0</v>
      </c>
      <c r="H310" s="2">
        <v>0</v>
      </c>
      <c r="I310" s="24" t="s">
        <v>235</v>
      </c>
      <c r="J310" s="23"/>
      <c r="K310" s="5"/>
      <c r="L310" s="5"/>
      <c r="M310" s="5"/>
      <c r="N310" s="5"/>
      <c r="O310" s="5"/>
      <c r="P310" s="5"/>
      <c r="Q310" s="18"/>
      <c r="R310" s="18"/>
    </row>
    <row r="311" spans="1:18" ht="40.5" customHeight="1">
      <c r="A311" s="88"/>
      <c r="B311" s="76"/>
      <c r="C311" s="89"/>
      <c r="D311" s="13" t="s">
        <v>7</v>
      </c>
      <c r="E311" s="13">
        <v>0</v>
      </c>
      <c r="F311" s="13">
        <v>0</v>
      </c>
      <c r="G311" s="13">
        <f t="shared" si="111"/>
        <v>0</v>
      </c>
      <c r="H311" s="13">
        <v>0</v>
      </c>
      <c r="I311" s="26" t="s">
        <v>235</v>
      </c>
      <c r="J311" s="23"/>
      <c r="K311" s="15"/>
      <c r="L311" s="15"/>
      <c r="M311" s="15"/>
      <c r="N311" s="15"/>
      <c r="O311" s="15"/>
      <c r="P311" s="15"/>
      <c r="Q311" s="17"/>
      <c r="R311" s="17"/>
    </row>
    <row r="312" spans="1:18" ht="18.75" customHeight="1">
      <c r="A312" s="88"/>
      <c r="B312" s="93" t="s">
        <v>274</v>
      </c>
      <c r="C312" s="89" t="s">
        <v>56</v>
      </c>
      <c r="D312" s="35" t="s">
        <v>4</v>
      </c>
      <c r="E312" s="28">
        <f>E313+E314+E315+E316</f>
        <v>0</v>
      </c>
      <c r="F312" s="28">
        <f>F313+F314+F315+F316</f>
        <v>0</v>
      </c>
      <c r="G312" s="28">
        <f t="shared" si="111"/>
        <v>0</v>
      </c>
      <c r="H312" s="28">
        <f>H313+H314+H315+H316</f>
        <v>0</v>
      </c>
      <c r="I312" s="24" t="s">
        <v>235</v>
      </c>
      <c r="J312" s="59">
        <v>2</v>
      </c>
      <c r="K312" s="36">
        <v>1</v>
      </c>
      <c r="L312" s="36">
        <f t="shared" si="112"/>
        <v>50</v>
      </c>
      <c r="M312" s="36">
        <v>5</v>
      </c>
      <c r="N312" s="36">
        <v>5</v>
      </c>
      <c r="O312" s="36">
        <v>0</v>
      </c>
      <c r="P312" s="36">
        <v>0</v>
      </c>
      <c r="Q312" s="37"/>
      <c r="R312" s="37"/>
    </row>
    <row r="313" spans="1:18">
      <c r="A313" s="88"/>
      <c r="B313" s="93"/>
      <c r="C313" s="89"/>
      <c r="D313" s="38" t="s">
        <v>6</v>
      </c>
      <c r="E313" s="28">
        <v>0</v>
      </c>
      <c r="F313" s="28">
        <v>0</v>
      </c>
      <c r="G313" s="28">
        <f t="shared" si="111"/>
        <v>0</v>
      </c>
      <c r="H313" s="28">
        <v>0</v>
      </c>
      <c r="I313" s="24" t="s">
        <v>235</v>
      </c>
      <c r="J313" s="59"/>
      <c r="K313" s="36"/>
      <c r="L313" s="36"/>
      <c r="M313" s="36"/>
      <c r="N313" s="36"/>
      <c r="O313" s="36"/>
      <c r="P313" s="36"/>
      <c r="Q313" s="37"/>
      <c r="R313" s="37"/>
    </row>
    <row r="314" spans="1:18">
      <c r="A314" s="88"/>
      <c r="B314" s="93"/>
      <c r="C314" s="89"/>
      <c r="D314" s="39" t="s">
        <v>5</v>
      </c>
      <c r="E314" s="28">
        <v>0</v>
      </c>
      <c r="F314" s="28">
        <v>0</v>
      </c>
      <c r="G314" s="28">
        <f t="shared" si="111"/>
        <v>0</v>
      </c>
      <c r="H314" s="28">
        <v>0</v>
      </c>
      <c r="I314" s="24" t="s">
        <v>235</v>
      </c>
      <c r="J314" s="59"/>
      <c r="K314" s="36"/>
      <c r="L314" s="36"/>
      <c r="M314" s="36"/>
      <c r="N314" s="36"/>
      <c r="O314" s="36"/>
      <c r="P314" s="36"/>
      <c r="Q314" s="37"/>
      <c r="R314" s="37"/>
    </row>
    <row r="315" spans="1:18">
      <c r="A315" s="88"/>
      <c r="B315" s="93"/>
      <c r="C315" s="89"/>
      <c r="D315" s="38" t="s">
        <v>9</v>
      </c>
      <c r="E315" s="28">
        <v>0</v>
      </c>
      <c r="F315" s="28">
        <v>0</v>
      </c>
      <c r="G315" s="28">
        <f t="shared" si="111"/>
        <v>0</v>
      </c>
      <c r="H315" s="28">
        <v>0</v>
      </c>
      <c r="I315" s="24" t="s">
        <v>235</v>
      </c>
      <c r="J315" s="59"/>
      <c r="K315" s="36"/>
      <c r="L315" s="36"/>
      <c r="M315" s="36"/>
      <c r="N315" s="36"/>
      <c r="O315" s="36"/>
      <c r="P315" s="36"/>
      <c r="Q315" s="37"/>
      <c r="R315" s="37"/>
    </row>
    <row r="316" spans="1:18" ht="25.5" customHeight="1">
      <c r="A316" s="88"/>
      <c r="B316" s="93"/>
      <c r="C316" s="89"/>
      <c r="D316" s="28" t="s">
        <v>7</v>
      </c>
      <c r="E316" s="28">
        <v>0</v>
      </c>
      <c r="F316" s="28">
        <v>0</v>
      </c>
      <c r="G316" s="28">
        <f t="shared" si="111"/>
        <v>0</v>
      </c>
      <c r="H316" s="28">
        <v>0</v>
      </c>
      <c r="I316" s="24" t="s">
        <v>235</v>
      </c>
      <c r="J316" s="36"/>
      <c r="K316" s="36"/>
      <c r="L316" s="36"/>
      <c r="M316" s="36"/>
      <c r="N316" s="36"/>
      <c r="O316" s="36"/>
      <c r="P316" s="36"/>
      <c r="Q316" s="37"/>
      <c r="R316" s="37"/>
    </row>
    <row r="317" spans="1:18" ht="24" customHeight="1">
      <c r="A317" s="79" t="s">
        <v>247</v>
      </c>
      <c r="B317" s="91" t="s">
        <v>66</v>
      </c>
      <c r="C317" s="91" t="s">
        <v>67</v>
      </c>
      <c r="D317" s="10" t="s">
        <v>4</v>
      </c>
      <c r="E317" s="3">
        <f>E322+E327+E332+E337+E342+E347+E352+E357+E362+E367+E372+E377+E382+E387+E392+E402</f>
        <v>2542294.0400000005</v>
      </c>
      <c r="F317" s="3">
        <f>F322+F327+F332+F337+F342+F347+F352+F357+F362+F367+F372+F377+F382+F387+F392+F402</f>
        <v>2477341.7989999996</v>
      </c>
      <c r="G317" s="3">
        <f t="shared" si="111"/>
        <v>-64952.241000000853</v>
      </c>
      <c r="H317" s="3">
        <f>H322+H327+H332+H337+H342+H347+H352+H357+H362+H367+H372+H377+H382+H387+H392+H402</f>
        <v>2466409.602</v>
      </c>
      <c r="I317" s="30">
        <f t="shared" ref="I317:I389" si="113">ROUND(H317/F317 *100,3)</f>
        <v>99.558999999999997</v>
      </c>
      <c r="J317" s="22">
        <f>J318+J322+J327+J332+J337+J342+J347+J352+J357+J362+J367+J372+J377+J382+J387+J392+J397+J402</f>
        <v>41</v>
      </c>
      <c r="K317" s="22">
        <f>K318+K322+K327+K332+K337+K342+K347+K352+K357+K362+K367+K372+K377+K382+K387+K392+K397+K402</f>
        <v>37</v>
      </c>
      <c r="L317" s="30">
        <f>ROUND(K317/J317 *100,3)</f>
        <v>90.244</v>
      </c>
      <c r="M317" s="22">
        <f>M322+M327+M332+M337+M342+M347+M352+M357+M362+M367+M372+M377+M382+M387+M392+M397+M402</f>
        <v>53</v>
      </c>
      <c r="N317" s="22">
        <f t="shared" ref="N317:P317" si="114">N322+N327+N332+N337+N342+N347+N352+N357+N362+N367+N372+N377+N382+N387+N392+N397+N402</f>
        <v>49</v>
      </c>
      <c r="O317" s="22">
        <f t="shared" si="114"/>
        <v>159</v>
      </c>
      <c r="P317" s="22">
        <f t="shared" si="114"/>
        <v>159</v>
      </c>
      <c r="Q317" s="18"/>
      <c r="R317" s="18"/>
    </row>
    <row r="318" spans="1:18" ht="25.5" customHeight="1">
      <c r="A318" s="79"/>
      <c r="B318" s="91"/>
      <c r="C318" s="91"/>
      <c r="D318" s="10" t="s">
        <v>6</v>
      </c>
      <c r="E318" s="3">
        <f t="shared" ref="E318:F321" si="115">E323+E328+E333+E338+E343+E348+E353+E358+E363+E368+E373+E378+E383+E388+E393+E403</f>
        <v>234311.5</v>
      </c>
      <c r="F318" s="3">
        <f t="shared" si="115"/>
        <v>221200.8</v>
      </c>
      <c r="G318" s="3">
        <f t="shared" si="111"/>
        <v>-13110.700000000012</v>
      </c>
      <c r="H318" s="3">
        <f>H323+H328+H333+H338+H343+H348+H353+H358+H363+H368+H373+H378+H383+H388+H393+H403</f>
        <v>216415.69500000001</v>
      </c>
      <c r="I318" s="30">
        <f t="shared" si="113"/>
        <v>97.837000000000003</v>
      </c>
      <c r="J318" s="23">
        <v>8</v>
      </c>
      <c r="K318" s="5">
        <v>7</v>
      </c>
      <c r="L318" s="24"/>
      <c r="M318" s="5"/>
      <c r="N318" s="5"/>
      <c r="O318" s="5"/>
      <c r="P318" s="5"/>
      <c r="Q318" s="18"/>
      <c r="R318" s="18"/>
    </row>
    <row r="319" spans="1:18">
      <c r="A319" s="79"/>
      <c r="B319" s="91"/>
      <c r="C319" s="91"/>
      <c r="D319" s="55" t="s">
        <v>5</v>
      </c>
      <c r="E319" s="3">
        <f t="shared" si="115"/>
        <v>1996164.7</v>
      </c>
      <c r="F319" s="3">
        <f t="shared" si="115"/>
        <v>1966484.423</v>
      </c>
      <c r="G319" s="3">
        <f t="shared" si="111"/>
        <v>-29680.277000000002</v>
      </c>
      <c r="H319" s="3">
        <f>H324+H329+H334+H339+H344+H349+H354+H359+H364+H369+H374+H379+H384+H389+H394+H404</f>
        <v>1961016.926</v>
      </c>
      <c r="I319" s="30">
        <f t="shared" si="113"/>
        <v>99.721999999999994</v>
      </c>
      <c r="J319" s="8"/>
      <c r="K319" s="5"/>
      <c r="L319" s="24"/>
      <c r="M319" s="5"/>
      <c r="N319" s="5"/>
      <c r="O319" s="5"/>
      <c r="P319" s="5"/>
      <c r="Q319" s="18"/>
      <c r="R319" s="18"/>
    </row>
    <row r="320" spans="1:18">
      <c r="A320" s="79"/>
      <c r="B320" s="91"/>
      <c r="C320" s="91"/>
      <c r="D320" s="10" t="s">
        <v>9</v>
      </c>
      <c r="E320" s="3">
        <f t="shared" si="115"/>
        <v>69096.739999999991</v>
      </c>
      <c r="F320" s="3">
        <f t="shared" si="115"/>
        <v>62645.035999999993</v>
      </c>
      <c r="G320" s="3">
        <f t="shared" si="111"/>
        <v>-6451.7039999999979</v>
      </c>
      <c r="H320" s="3">
        <f t="shared" ref="H320" si="116">H325+H330+H335+H340+H345+H350+H355+H360+H365+H370+H375+H380+H385+H390+H395+H405</f>
        <v>61965.440999999992</v>
      </c>
      <c r="I320" s="30">
        <f t="shared" si="113"/>
        <v>98.915000000000006</v>
      </c>
      <c r="J320" s="8"/>
      <c r="K320" s="5"/>
      <c r="L320" s="24"/>
      <c r="M320" s="5"/>
      <c r="N320" s="5"/>
      <c r="O320" s="5"/>
      <c r="P320" s="5"/>
      <c r="Q320" s="18"/>
      <c r="R320" s="18"/>
    </row>
    <row r="321" spans="1:18" ht="21.75" customHeight="1">
      <c r="A321" s="79"/>
      <c r="B321" s="91"/>
      <c r="C321" s="91"/>
      <c r="D321" s="3" t="s">
        <v>7</v>
      </c>
      <c r="E321" s="3">
        <f>E326+E331+E336+E341+E346+E351+E356+E361+E366+E371+E376+E381+E386+E391+E396+E406</f>
        <v>242721.1</v>
      </c>
      <c r="F321" s="3">
        <f t="shared" si="115"/>
        <v>227011.53999999998</v>
      </c>
      <c r="G321" s="3">
        <f t="shared" si="111"/>
        <v>-15709.560000000027</v>
      </c>
      <c r="H321" s="3">
        <f t="shared" ref="H321" si="117">H326+H331+H336+H341+H346+H351+H356+H361+H366+H371+H376+H381+H386+H391+H396+H406</f>
        <v>227011.53999999998</v>
      </c>
      <c r="I321" s="30">
        <f t="shared" si="113"/>
        <v>100</v>
      </c>
      <c r="J321" s="5"/>
      <c r="K321" s="5"/>
      <c r="L321" s="24"/>
      <c r="M321" s="5"/>
      <c r="N321" s="5"/>
      <c r="O321" s="5"/>
      <c r="P321" s="5"/>
      <c r="Q321" s="18"/>
      <c r="R321" s="18"/>
    </row>
    <row r="322" spans="1:18" ht="27" customHeight="1">
      <c r="A322" s="88"/>
      <c r="B322" s="76" t="s">
        <v>238</v>
      </c>
      <c r="C322" s="76" t="s">
        <v>67</v>
      </c>
      <c r="D322" s="10" t="s">
        <v>4</v>
      </c>
      <c r="E322" s="2">
        <f>E323+E324+E325+E326</f>
        <v>0</v>
      </c>
      <c r="F322" s="2">
        <f>F323+F324+F325+F326</f>
        <v>0</v>
      </c>
      <c r="G322" s="2">
        <f t="shared" si="111"/>
        <v>0</v>
      </c>
      <c r="H322" s="2">
        <f>H323+H324+H325+H326</f>
        <v>0</v>
      </c>
      <c r="I322" s="24" t="s">
        <v>235</v>
      </c>
      <c r="J322" s="23">
        <v>3</v>
      </c>
      <c r="K322" s="5">
        <v>3</v>
      </c>
      <c r="L322" s="25">
        <f>ROUND(K322/J322 *100,3)</f>
        <v>100</v>
      </c>
      <c r="M322" s="5">
        <v>2</v>
      </c>
      <c r="N322" s="5">
        <v>2</v>
      </c>
      <c r="O322" s="5">
        <v>0</v>
      </c>
      <c r="P322" s="5">
        <v>0</v>
      </c>
      <c r="Q322" s="18"/>
      <c r="R322" s="18"/>
    </row>
    <row r="323" spans="1:18">
      <c r="A323" s="88"/>
      <c r="B323" s="76"/>
      <c r="C323" s="76"/>
      <c r="D323" s="6" t="s">
        <v>6</v>
      </c>
      <c r="E323" s="2">
        <v>0</v>
      </c>
      <c r="F323" s="2">
        <v>0</v>
      </c>
      <c r="G323" s="2">
        <f t="shared" ref="G323:G327" si="118">F323-E323</f>
        <v>0</v>
      </c>
      <c r="H323" s="2">
        <v>0</v>
      </c>
      <c r="I323" s="24" t="s">
        <v>235</v>
      </c>
      <c r="J323" s="8"/>
      <c r="K323" s="5"/>
      <c r="L323" s="24"/>
      <c r="M323" s="5"/>
      <c r="N323" s="5"/>
      <c r="O323" s="5"/>
      <c r="P323" s="5"/>
      <c r="Q323" s="18"/>
      <c r="R323" s="18"/>
    </row>
    <row r="324" spans="1:18">
      <c r="A324" s="88"/>
      <c r="B324" s="76"/>
      <c r="C324" s="76"/>
      <c r="D324" s="56" t="s">
        <v>5</v>
      </c>
      <c r="E324" s="2">
        <v>0</v>
      </c>
      <c r="F324" s="2">
        <v>0</v>
      </c>
      <c r="G324" s="2">
        <f t="shared" si="118"/>
        <v>0</v>
      </c>
      <c r="H324" s="2">
        <v>0</v>
      </c>
      <c r="I324" s="24" t="s">
        <v>235</v>
      </c>
      <c r="J324" s="8"/>
      <c r="K324" s="5"/>
      <c r="L324" s="24"/>
      <c r="M324" s="5"/>
      <c r="N324" s="5"/>
      <c r="O324" s="5"/>
      <c r="P324" s="5"/>
      <c r="Q324" s="18"/>
      <c r="R324" s="18"/>
    </row>
    <row r="325" spans="1:18">
      <c r="A325" s="88"/>
      <c r="B325" s="76"/>
      <c r="C325" s="76"/>
      <c r="D325" s="6" t="s">
        <v>9</v>
      </c>
      <c r="E325" s="2">
        <v>0</v>
      </c>
      <c r="F325" s="28">
        <v>0</v>
      </c>
      <c r="G325" s="2">
        <f t="shared" si="118"/>
        <v>0</v>
      </c>
      <c r="H325" s="2">
        <v>0</v>
      </c>
      <c r="I325" s="24" t="s">
        <v>235</v>
      </c>
      <c r="J325" s="8"/>
      <c r="K325" s="5"/>
      <c r="L325" s="24"/>
      <c r="M325" s="5"/>
      <c r="N325" s="5"/>
      <c r="O325" s="5"/>
      <c r="P325" s="5"/>
      <c r="Q325" s="18"/>
      <c r="R325" s="18"/>
    </row>
    <row r="326" spans="1:18" ht="29.25" customHeight="1">
      <c r="A326" s="88"/>
      <c r="B326" s="76"/>
      <c r="C326" s="76"/>
      <c r="D326" s="2" t="s">
        <v>7</v>
      </c>
      <c r="E326" s="2">
        <v>0</v>
      </c>
      <c r="F326" s="28">
        <v>0</v>
      </c>
      <c r="G326" s="2">
        <f t="shared" si="118"/>
        <v>0</v>
      </c>
      <c r="H326" s="2">
        <v>0</v>
      </c>
      <c r="I326" s="24" t="s">
        <v>235</v>
      </c>
      <c r="J326" s="5"/>
      <c r="K326" s="5"/>
      <c r="L326" s="24"/>
      <c r="M326" s="5"/>
      <c r="N326" s="5"/>
      <c r="O326" s="5"/>
      <c r="P326" s="5"/>
      <c r="Q326" s="18"/>
      <c r="R326" s="18"/>
    </row>
    <row r="327" spans="1:18" ht="18.75" customHeight="1">
      <c r="A327" s="88"/>
      <c r="B327" s="76" t="s">
        <v>237</v>
      </c>
      <c r="C327" s="76" t="s">
        <v>67</v>
      </c>
      <c r="D327" s="10" t="s">
        <v>4</v>
      </c>
      <c r="E327" s="2">
        <f>E328+E329+E330+E331</f>
        <v>0</v>
      </c>
      <c r="F327" s="2">
        <f>F328+F329+F330+F331</f>
        <v>0</v>
      </c>
      <c r="G327" s="2">
        <f t="shared" si="118"/>
        <v>0</v>
      </c>
      <c r="H327" s="2">
        <f>H328+H329+H330+H331</f>
        <v>0</v>
      </c>
      <c r="I327" s="24" t="s">
        <v>235</v>
      </c>
      <c r="J327" s="23">
        <v>2</v>
      </c>
      <c r="K327" s="5">
        <v>2</v>
      </c>
      <c r="L327" s="25">
        <f>ROUND(K327/J327 *100,3)</f>
        <v>100</v>
      </c>
      <c r="M327" s="5">
        <v>2</v>
      </c>
      <c r="N327" s="5">
        <v>2</v>
      </c>
      <c r="O327" s="5">
        <v>9</v>
      </c>
      <c r="P327" s="5">
        <v>9</v>
      </c>
      <c r="Q327" s="18"/>
      <c r="R327" s="18"/>
    </row>
    <row r="328" spans="1:18">
      <c r="A328" s="88"/>
      <c r="B328" s="76"/>
      <c r="C328" s="76"/>
      <c r="D328" s="6" t="s">
        <v>6</v>
      </c>
      <c r="E328" s="2">
        <v>0</v>
      </c>
      <c r="F328" s="2">
        <v>0</v>
      </c>
      <c r="G328" s="2">
        <f t="shared" ref="G328:G332" si="119">F328-E328</f>
        <v>0</v>
      </c>
      <c r="H328" s="2">
        <v>0</v>
      </c>
      <c r="I328" s="24" t="s">
        <v>235</v>
      </c>
      <c r="J328" s="8"/>
      <c r="K328" s="5"/>
      <c r="L328" s="24"/>
      <c r="M328" s="5"/>
      <c r="N328" s="5"/>
      <c r="O328" s="5"/>
      <c r="P328" s="5"/>
      <c r="Q328" s="18"/>
      <c r="R328" s="18"/>
    </row>
    <row r="329" spans="1:18">
      <c r="A329" s="88"/>
      <c r="B329" s="76"/>
      <c r="C329" s="76"/>
      <c r="D329" s="56" t="s">
        <v>5</v>
      </c>
      <c r="E329" s="2">
        <v>0</v>
      </c>
      <c r="F329" s="2">
        <v>0</v>
      </c>
      <c r="G329" s="2">
        <f t="shared" si="119"/>
        <v>0</v>
      </c>
      <c r="H329" s="2">
        <v>0</v>
      </c>
      <c r="I329" s="24" t="s">
        <v>235</v>
      </c>
      <c r="J329" s="8"/>
      <c r="K329" s="5"/>
      <c r="L329" s="24"/>
      <c r="M329" s="5"/>
      <c r="N329" s="5"/>
      <c r="O329" s="5"/>
      <c r="P329" s="5"/>
      <c r="Q329" s="18"/>
      <c r="R329" s="18"/>
    </row>
    <row r="330" spans="1:18">
      <c r="A330" s="88"/>
      <c r="B330" s="76"/>
      <c r="C330" s="76"/>
      <c r="D330" s="6" t="s">
        <v>9</v>
      </c>
      <c r="E330" s="2">
        <v>0</v>
      </c>
      <c r="F330" s="28">
        <v>0</v>
      </c>
      <c r="G330" s="2">
        <f t="shared" si="119"/>
        <v>0</v>
      </c>
      <c r="H330" s="2">
        <v>0</v>
      </c>
      <c r="I330" s="24" t="s">
        <v>235</v>
      </c>
      <c r="J330" s="8"/>
      <c r="K330" s="5"/>
      <c r="L330" s="24"/>
      <c r="M330" s="5"/>
      <c r="N330" s="5"/>
      <c r="O330" s="5"/>
      <c r="P330" s="5"/>
      <c r="Q330" s="18"/>
      <c r="R330" s="18"/>
    </row>
    <row r="331" spans="1:18" ht="32.25" customHeight="1">
      <c r="A331" s="88"/>
      <c r="B331" s="76"/>
      <c r="C331" s="76"/>
      <c r="D331" s="2" t="s">
        <v>7</v>
      </c>
      <c r="E331" s="2">
        <v>0</v>
      </c>
      <c r="F331" s="28">
        <v>0</v>
      </c>
      <c r="G331" s="2">
        <f t="shared" si="119"/>
        <v>0</v>
      </c>
      <c r="H331" s="2">
        <v>0</v>
      </c>
      <c r="I331" s="24" t="s">
        <v>235</v>
      </c>
      <c r="J331" s="5"/>
      <c r="K331" s="5"/>
      <c r="L331" s="24"/>
      <c r="M331" s="5"/>
      <c r="N331" s="5"/>
      <c r="O331" s="5"/>
      <c r="P331" s="5"/>
      <c r="Q331" s="18"/>
      <c r="R331" s="18"/>
    </row>
    <row r="332" spans="1:18" ht="17.25" customHeight="1">
      <c r="A332" s="88"/>
      <c r="B332" s="76" t="s">
        <v>239</v>
      </c>
      <c r="C332" s="76" t="s">
        <v>67</v>
      </c>
      <c r="D332" s="10" t="s">
        <v>4</v>
      </c>
      <c r="E332" s="2">
        <f>E333+E334+E335+E336</f>
        <v>149757.01</v>
      </c>
      <c r="F332" s="2">
        <f>F333+F334+F335+F336</f>
        <v>110548.09099999999</v>
      </c>
      <c r="G332" s="2">
        <f t="shared" si="119"/>
        <v>-39208.919000000024</v>
      </c>
      <c r="H332" s="2">
        <f>H333+H334+H335+H336</f>
        <v>105699.848</v>
      </c>
      <c r="I332" s="24">
        <f t="shared" si="113"/>
        <v>95.614000000000004</v>
      </c>
      <c r="J332" s="23">
        <v>3</v>
      </c>
      <c r="K332" s="5">
        <v>3</v>
      </c>
      <c r="L332" s="25">
        <f>ROUND(K332/J332 *100,3)</f>
        <v>100</v>
      </c>
      <c r="M332" s="5">
        <v>1</v>
      </c>
      <c r="N332" s="5">
        <v>1</v>
      </c>
      <c r="O332" s="5">
        <v>5</v>
      </c>
      <c r="P332" s="5">
        <v>5</v>
      </c>
      <c r="Q332" s="18"/>
      <c r="R332" s="18"/>
    </row>
    <row r="333" spans="1:18">
      <c r="A333" s="88"/>
      <c r="B333" s="76"/>
      <c r="C333" s="76"/>
      <c r="D333" s="6" t="s">
        <v>6</v>
      </c>
      <c r="E333" s="2">
        <v>109986.6</v>
      </c>
      <c r="F333" s="2">
        <v>92039.9</v>
      </c>
      <c r="G333" s="2">
        <f t="shared" ref="G333:G336" si="120">F333-E333</f>
        <v>-17946.700000000012</v>
      </c>
      <c r="H333" s="2">
        <v>87647.595000000001</v>
      </c>
      <c r="I333" s="24">
        <f t="shared" si="113"/>
        <v>95.227999999999994</v>
      </c>
      <c r="J333" s="8"/>
      <c r="K333" s="5"/>
      <c r="L333" s="24"/>
      <c r="M333" s="5"/>
      <c r="N333" s="5"/>
      <c r="O333" s="5"/>
      <c r="P333" s="5"/>
      <c r="Q333" s="18"/>
      <c r="R333" s="18"/>
    </row>
    <row r="334" spans="1:18">
      <c r="A334" s="88"/>
      <c r="B334" s="76"/>
      <c r="C334" s="76"/>
      <c r="D334" s="56" t="s">
        <v>5</v>
      </c>
      <c r="E334" s="2">
        <v>2244.63</v>
      </c>
      <c r="F334" s="2">
        <v>2244.625</v>
      </c>
      <c r="G334" s="2">
        <f t="shared" si="120"/>
        <v>-5.0000000001091394E-3</v>
      </c>
      <c r="H334" s="2">
        <v>1788.692</v>
      </c>
      <c r="I334" s="24">
        <f t="shared" si="113"/>
        <v>79.688000000000002</v>
      </c>
      <c r="J334" s="8"/>
      <c r="K334" s="5"/>
      <c r="L334" s="24"/>
      <c r="M334" s="5"/>
      <c r="N334" s="5"/>
      <c r="O334" s="5"/>
      <c r="P334" s="5"/>
      <c r="Q334" s="18"/>
      <c r="R334" s="18"/>
    </row>
    <row r="335" spans="1:18">
      <c r="A335" s="88"/>
      <c r="B335" s="76"/>
      <c r="C335" s="76"/>
      <c r="D335" s="6" t="s">
        <v>9</v>
      </c>
      <c r="E335" s="2">
        <v>7525.78</v>
      </c>
      <c r="F335" s="28">
        <v>5941.2860000000001</v>
      </c>
      <c r="G335" s="2">
        <f t="shared" si="120"/>
        <v>-1584.4939999999997</v>
      </c>
      <c r="H335" s="2">
        <v>5941.2809999999999</v>
      </c>
      <c r="I335" s="24">
        <f t="shared" si="113"/>
        <v>100</v>
      </c>
      <c r="J335" s="8"/>
      <c r="K335" s="5"/>
      <c r="L335" s="24"/>
      <c r="M335" s="5"/>
      <c r="N335" s="5"/>
      <c r="O335" s="5"/>
      <c r="P335" s="5"/>
      <c r="Q335" s="18"/>
      <c r="R335" s="18"/>
    </row>
    <row r="336" spans="1:18" ht="31.5" customHeight="1">
      <c r="A336" s="88"/>
      <c r="B336" s="76"/>
      <c r="C336" s="76"/>
      <c r="D336" s="2" t="s">
        <v>7</v>
      </c>
      <c r="E336" s="2">
        <v>30000</v>
      </c>
      <c r="F336" s="28">
        <v>10322.280000000001</v>
      </c>
      <c r="G336" s="2">
        <f t="shared" si="120"/>
        <v>-19677.72</v>
      </c>
      <c r="H336" s="2">
        <v>10322.280000000001</v>
      </c>
      <c r="I336" s="24">
        <f t="shared" si="113"/>
        <v>100</v>
      </c>
      <c r="J336" s="5"/>
      <c r="K336" s="5"/>
      <c r="L336" s="24"/>
      <c r="M336" s="5"/>
      <c r="N336" s="5"/>
      <c r="O336" s="5"/>
      <c r="P336" s="5"/>
      <c r="Q336" s="18"/>
      <c r="R336" s="18"/>
    </row>
    <row r="337" spans="1:18" ht="15.75" customHeight="1">
      <c r="A337" s="88"/>
      <c r="B337" s="76" t="s">
        <v>68</v>
      </c>
      <c r="C337" s="76" t="s">
        <v>67</v>
      </c>
      <c r="D337" s="10" t="s">
        <v>4</v>
      </c>
      <c r="E337" s="2">
        <f>E338+E339+E340+E341</f>
        <v>68421.05</v>
      </c>
      <c r="F337" s="2">
        <f>F338+F339+F340+F341</f>
        <v>37820.603999999999</v>
      </c>
      <c r="G337" s="2">
        <f t="shared" si="111"/>
        <v>-30600.446000000004</v>
      </c>
      <c r="H337" s="2">
        <f>H338+H339+H340+H341</f>
        <v>37820.603999999999</v>
      </c>
      <c r="I337" s="24">
        <f t="shared" si="113"/>
        <v>100</v>
      </c>
      <c r="J337" s="23">
        <v>1</v>
      </c>
      <c r="K337" s="5">
        <v>1</v>
      </c>
      <c r="L337" s="25">
        <f>ROUND(K337/J337 *100,3)</f>
        <v>100</v>
      </c>
      <c r="M337" s="5">
        <v>2</v>
      </c>
      <c r="N337" s="5">
        <v>2</v>
      </c>
      <c r="O337" s="5">
        <v>5</v>
      </c>
      <c r="P337" s="5">
        <v>5</v>
      </c>
      <c r="Q337" s="18"/>
      <c r="R337" s="18"/>
    </row>
    <row r="338" spans="1:18">
      <c r="A338" s="88"/>
      <c r="B338" s="76"/>
      <c r="C338" s="76"/>
      <c r="D338" s="6" t="s">
        <v>6</v>
      </c>
      <c r="E338" s="2">
        <v>0</v>
      </c>
      <c r="F338" s="2">
        <v>0</v>
      </c>
      <c r="G338" s="2">
        <f t="shared" si="111"/>
        <v>0</v>
      </c>
      <c r="H338" s="2">
        <v>0</v>
      </c>
      <c r="I338" s="24" t="s">
        <v>235</v>
      </c>
      <c r="J338" s="8"/>
      <c r="K338" s="5"/>
      <c r="L338" s="24"/>
      <c r="M338" s="5"/>
      <c r="N338" s="5"/>
      <c r="O338" s="5"/>
      <c r="P338" s="5"/>
      <c r="Q338" s="18"/>
      <c r="R338" s="18"/>
    </row>
    <row r="339" spans="1:18">
      <c r="A339" s="88"/>
      <c r="B339" s="76"/>
      <c r="C339" s="76"/>
      <c r="D339" s="56" t="s">
        <v>5</v>
      </c>
      <c r="E339" s="2">
        <v>65000</v>
      </c>
      <c r="F339" s="2">
        <v>35929.523999999998</v>
      </c>
      <c r="G339" s="2">
        <f t="shared" si="111"/>
        <v>-29070.476000000002</v>
      </c>
      <c r="H339" s="2">
        <v>35929.523999999998</v>
      </c>
      <c r="I339" s="24">
        <f t="shared" si="113"/>
        <v>100</v>
      </c>
      <c r="J339" s="8"/>
      <c r="K339" s="5"/>
      <c r="L339" s="24"/>
      <c r="M339" s="5"/>
      <c r="N339" s="5"/>
      <c r="O339" s="5"/>
      <c r="P339" s="5"/>
      <c r="Q339" s="18"/>
      <c r="R339" s="18"/>
    </row>
    <row r="340" spans="1:18">
      <c r="A340" s="88"/>
      <c r="B340" s="76"/>
      <c r="C340" s="76"/>
      <c r="D340" s="6" t="s">
        <v>9</v>
      </c>
      <c r="E340" s="2">
        <v>3421.05</v>
      </c>
      <c r="F340" s="2">
        <v>1891.08</v>
      </c>
      <c r="G340" s="2">
        <f t="shared" si="111"/>
        <v>-1529.9700000000003</v>
      </c>
      <c r="H340" s="2">
        <v>1891.08</v>
      </c>
      <c r="I340" s="24">
        <f t="shared" si="113"/>
        <v>100</v>
      </c>
      <c r="J340" s="8"/>
      <c r="K340" s="5"/>
      <c r="L340" s="24"/>
      <c r="M340" s="5"/>
      <c r="N340" s="5"/>
      <c r="O340" s="5"/>
      <c r="P340" s="5"/>
      <c r="Q340" s="18"/>
      <c r="R340" s="18"/>
    </row>
    <row r="341" spans="1:18" ht="29.25" customHeight="1">
      <c r="A341" s="88"/>
      <c r="B341" s="76"/>
      <c r="C341" s="76"/>
      <c r="D341" s="2" t="s">
        <v>7</v>
      </c>
      <c r="E341" s="2">
        <v>0</v>
      </c>
      <c r="F341" s="2">
        <v>0</v>
      </c>
      <c r="G341" s="2">
        <f t="shared" si="111"/>
        <v>0</v>
      </c>
      <c r="H341" s="2">
        <v>0</v>
      </c>
      <c r="I341" s="24" t="s">
        <v>235</v>
      </c>
      <c r="J341" s="5"/>
      <c r="K341" s="5"/>
      <c r="L341" s="24"/>
      <c r="M341" s="5"/>
      <c r="N341" s="5"/>
      <c r="O341" s="5"/>
      <c r="P341" s="5"/>
      <c r="Q341" s="18"/>
      <c r="R341" s="18"/>
    </row>
    <row r="342" spans="1:18" ht="20.25" customHeight="1">
      <c r="A342" s="88"/>
      <c r="B342" s="76" t="s">
        <v>65</v>
      </c>
      <c r="C342" s="76" t="s">
        <v>67</v>
      </c>
      <c r="D342" s="10" t="s">
        <v>4</v>
      </c>
      <c r="E342" s="2">
        <f>E343+E344+E345+E346</f>
        <v>287275.14</v>
      </c>
      <c r="F342" s="2">
        <f>F343+F344+F345+F346</f>
        <v>290842.5</v>
      </c>
      <c r="G342" s="2">
        <f t="shared" ref="G342" si="121">F342-E342</f>
        <v>3567.359999999986</v>
      </c>
      <c r="H342" s="2">
        <f>H343+H344+H345+H346</f>
        <v>290842.49899999995</v>
      </c>
      <c r="I342" s="24">
        <f t="shared" ref="I342" si="122">ROUND(H342/F342 *100,3)</f>
        <v>100</v>
      </c>
      <c r="J342" s="23">
        <v>4</v>
      </c>
      <c r="K342" s="5">
        <v>3</v>
      </c>
      <c r="L342" s="25">
        <f>ROUND(K342/J342 *100,3)</f>
        <v>75</v>
      </c>
      <c r="M342" s="5">
        <v>4</v>
      </c>
      <c r="N342" s="5">
        <v>3</v>
      </c>
      <c r="O342" s="5">
        <v>15</v>
      </c>
      <c r="P342" s="5">
        <v>15</v>
      </c>
      <c r="Q342" s="18"/>
      <c r="R342" s="18"/>
    </row>
    <row r="343" spans="1:18">
      <c r="A343" s="88"/>
      <c r="B343" s="76"/>
      <c r="C343" s="76"/>
      <c r="D343" s="6" t="s">
        <v>6</v>
      </c>
      <c r="E343" s="2">
        <v>18168.900000000001</v>
      </c>
      <c r="F343" s="2">
        <v>18168.900000000001</v>
      </c>
      <c r="G343" s="2">
        <f t="shared" si="111"/>
        <v>0</v>
      </c>
      <c r="H343" s="2">
        <v>18168.900000000001</v>
      </c>
      <c r="I343" s="24">
        <f t="shared" si="113"/>
        <v>100</v>
      </c>
      <c r="J343" s="8"/>
      <c r="K343" s="5"/>
      <c r="L343" s="24"/>
      <c r="M343" s="5"/>
      <c r="N343" s="5"/>
      <c r="O343" s="5"/>
      <c r="P343" s="5"/>
      <c r="Q343" s="18"/>
      <c r="R343" s="18"/>
    </row>
    <row r="344" spans="1:18">
      <c r="A344" s="88"/>
      <c r="B344" s="76"/>
      <c r="C344" s="76"/>
      <c r="D344" s="56" t="s">
        <v>5</v>
      </c>
      <c r="E344" s="2">
        <v>40510.9</v>
      </c>
      <c r="F344" s="2">
        <v>39916.769999999997</v>
      </c>
      <c r="G344" s="2">
        <f t="shared" si="111"/>
        <v>-594.13000000000466</v>
      </c>
      <c r="H344" s="2">
        <v>39916.769</v>
      </c>
      <c r="I344" s="24">
        <f t="shared" si="113"/>
        <v>100</v>
      </c>
      <c r="J344" s="8"/>
      <c r="K344" s="5"/>
      <c r="L344" s="24"/>
      <c r="M344" s="5"/>
      <c r="N344" s="5"/>
      <c r="O344" s="5"/>
      <c r="P344" s="5"/>
      <c r="Q344" s="18"/>
      <c r="R344" s="18"/>
    </row>
    <row r="345" spans="1:18">
      <c r="A345" s="88"/>
      <c r="B345" s="76"/>
      <c r="C345" s="76"/>
      <c r="D345" s="6" t="s">
        <v>9</v>
      </c>
      <c r="E345" s="2">
        <v>42476.17</v>
      </c>
      <c r="F345" s="2">
        <v>42669.5</v>
      </c>
      <c r="G345" s="2">
        <f t="shared" si="111"/>
        <v>193.33000000000175</v>
      </c>
      <c r="H345" s="2">
        <v>42669.5</v>
      </c>
      <c r="I345" s="24">
        <f t="shared" si="113"/>
        <v>100</v>
      </c>
      <c r="J345" s="8"/>
      <c r="K345" s="5"/>
      <c r="L345" s="24"/>
      <c r="M345" s="5"/>
      <c r="N345" s="5"/>
      <c r="O345" s="5"/>
      <c r="P345" s="5"/>
      <c r="Q345" s="18"/>
      <c r="R345" s="18"/>
    </row>
    <row r="346" spans="1:18" ht="26.25" customHeight="1">
      <c r="A346" s="88"/>
      <c r="B346" s="76"/>
      <c r="C346" s="76"/>
      <c r="D346" s="13" t="s">
        <v>7</v>
      </c>
      <c r="E346" s="13">
        <v>186119.17</v>
      </c>
      <c r="F346" s="13">
        <v>190087.33</v>
      </c>
      <c r="G346" s="13">
        <f t="shared" si="111"/>
        <v>3968.1599999999744</v>
      </c>
      <c r="H346" s="13">
        <v>190087.33</v>
      </c>
      <c r="I346" s="26">
        <f t="shared" si="113"/>
        <v>100</v>
      </c>
      <c r="J346" s="15"/>
      <c r="K346" s="15"/>
      <c r="L346" s="26"/>
      <c r="M346" s="15"/>
      <c r="N346" s="15"/>
      <c r="O346" s="15"/>
      <c r="P346" s="15"/>
      <c r="Q346" s="17"/>
      <c r="R346" s="17"/>
    </row>
    <row r="347" spans="1:18" ht="22.5" customHeight="1">
      <c r="A347" s="88"/>
      <c r="B347" s="76" t="s">
        <v>69</v>
      </c>
      <c r="C347" s="76" t="s">
        <v>67</v>
      </c>
      <c r="D347" s="10" t="s">
        <v>4</v>
      </c>
      <c r="E347" s="2">
        <f>E348+E349+E350+E351</f>
        <v>576732.80000000005</v>
      </c>
      <c r="F347" s="2">
        <f>F348+F349+F350+F351</f>
        <v>576732.80599999998</v>
      </c>
      <c r="G347" s="2">
        <f t="shared" si="111"/>
        <v>5.9999999357387424E-3</v>
      </c>
      <c r="H347" s="2">
        <f>H348+H349+H350+H351</f>
        <v>576732.80500000005</v>
      </c>
      <c r="I347" s="24">
        <f t="shared" si="113"/>
        <v>100</v>
      </c>
      <c r="J347" s="23">
        <v>1</v>
      </c>
      <c r="K347" s="5">
        <v>1</v>
      </c>
      <c r="L347" s="25">
        <f>ROUND(K347/J347 *100,3)</f>
        <v>100</v>
      </c>
      <c r="M347" s="5">
        <v>2</v>
      </c>
      <c r="N347" s="5">
        <v>2</v>
      </c>
      <c r="O347" s="5">
        <v>8</v>
      </c>
      <c r="P347" s="5">
        <v>8</v>
      </c>
      <c r="Q347" s="18"/>
      <c r="R347" s="18"/>
    </row>
    <row r="348" spans="1:18">
      <c r="A348" s="88"/>
      <c r="B348" s="76"/>
      <c r="C348" s="76"/>
      <c r="D348" s="6" t="s">
        <v>6</v>
      </c>
      <c r="E348" s="2">
        <v>0</v>
      </c>
      <c r="F348" s="2">
        <v>0</v>
      </c>
      <c r="G348" s="2">
        <f t="shared" si="111"/>
        <v>0</v>
      </c>
      <c r="H348" s="2">
        <v>0</v>
      </c>
      <c r="I348" s="24" t="s">
        <v>235</v>
      </c>
      <c r="J348" s="8"/>
      <c r="K348" s="5"/>
      <c r="L348" s="24"/>
      <c r="M348" s="5"/>
      <c r="N348" s="5"/>
      <c r="O348" s="5"/>
      <c r="P348" s="5"/>
      <c r="Q348" s="18"/>
      <c r="R348" s="18"/>
    </row>
    <row r="349" spans="1:18">
      <c r="A349" s="88"/>
      <c r="B349" s="76"/>
      <c r="C349" s="76"/>
      <c r="D349" s="56" t="s">
        <v>5</v>
      </c>
      <c r="E349" s="2">
        <v>576732.80000000005</v>
      </c>
      <c r="F349" s="2">
        <v>576732.80599999998</v>
      </c>
      <c r="G349" s="2">
        <f t="shared" si="111"/>
        <v>5.9999999357387424E-3</v>
      </c>
      <c r="H349" s="2">
        <v>576732.80500000005</v>
      </c>
      <c r="I349" s="24">
        <f t="shared" si="113"/>
        <v>100</v>
      </c>
      <c r="J349" s="8"/>
      <c r="K349" s="5"/>
      <c r="L349" s="24"/>
      <c r="M349" s="5"/>
      <c r="N349" s="5"/>
      <c r="O349" s="5"/>
      <c r="P349" s="5"/>
      <c r="Q349" s="18"/>
      <c r="R349" s="18"/>
    </row>
    <row r="350" spans="1:18">
      <c r="A350" s="88"/>
      <c r="B350" s="76"/>
      <c r="C350" s="76"/>
      <c r="D350" s="6" t="s">
        <v>9</v>
      </c>
      <c r="E350" s="2">
        <v>0</v>
      </c>
      <c r="F350" s="2">
        <v>0</v>
      </c>
      <c r="G350" s="2">
        <f t="shared" si="111"/>
        <v>0</v>
      </c>
      <c r="H350" s="2">
        <v>0</v>
      </c>
      <c r="I350" s="24" t="s">
        <v>235</v>
      </c>
      <c r="J350" s="8"/>
      <c r="K350" s="5"/>
      <c r="L350" s="24"/>
      <c r="M350" s="5"/>
      <c r="N350" s="5"/>
      <c r="O350" s="5"/>
      <c r="P350" s="5"/>
      <c r="Q350" s="18"/>
      <c r="R350" s="18"/>
    </row>
    <row r="351" spans="1:18" ht="24.75" customHeight="1">
      <c r="A351" s="88"/>
      <c r="B351" s="76"/>
      <c r="C351" s="76"/>
      <c r="D351" s="2" t="s">
        <v>7</v>
      </c>
      <c r="E351" s="2">
        <v>0</v>
      </c>
      <c r="F351" s="2">
        <v>0</v>
      </c>
      <c r="G351" s="2">
        <f t="shared" si="111"/>
        <v>0</v>
      </c>
      <c r="H351" s="2">
        <v>0</v>
      </c>
      <c r="I351" s="24" t="s">
        <v>235</v>
      </c>
      <c r="J351" s="5"/>
      <c r="K351" s="5"/>
      <c r="L351" s="24"/>
      <c r="M351" s="5"/>
      <c r="N351" s="5"/>
      <c r="O351" s="5"/>
      <c r="P351" s="5"/>
      <c r="Q351" s="18"/>
      <c r="R351" s="18"/>
    </row>
    <row r="352" spans="1:18" ht="22.5" customHeight="1">
      <c r="A352" s="88"/>
      <c r="B352" s="76" t="s">
        <v>70</v>
      </c>
      <c r="C352" s="76" t="s">
        <v>208</v>
      </c>
      <c r="D352" s="10" t="s">
        <v>4</v>
      </c>
      <c r="E352" s="2">
        <f>E353+E354+E355+E356</f>
        <v>209205.91999999998</v>
      </c>
      <c r="F352" s="2">
        <f>F353+F354+F355+F356</f>
        <v>205944.50499999998</v>
      </c>
      <c r="G352" s="2">
        <f t="shared" ref="G352" si="123">F352-E352</f>
        <v>-3261.4150000000081</v>
      </c>
      <c r="H352" s="2">
        <f>H353+H354+H355+H356</f>
        <v>203191.005</v>
      </c>
      <c r="I352" s="24">
        <f t="shared" ref="I352" si="124">ROUND(H352/F352 *100,3)</f>
        <v>98.662999999999997</v>
      </c>
      <c r="J352" s="23">
        <v>3</v>
      </c>
      <c r="K352" s="5">
        <v>3</v>
      </c>
      <c r="L352" s="25">
        <f>ROUND(K352/J352 *100,3)</f>
        <v>100</v>
      </c>
      <c r="M352" s="5">
        <v>3</v>
      </c>
      <c r="N352" s="5">
        <v>3</v>
      </c>
      <c r="O352" s="5">
        <v>22</v>
      </c>
      <c r="P352" s="5">
        <v>22</v>
      </c>
      <c r="Q352" s="18"/>
      <c r="R352" s="18"/>
    </row>
    <row r="353" spans="1:18">
      <c r="A353" s="88"/>
      <c r="B353" s="76"/>
      <c r="C353" s="76"/>
      <c r="D353" s="6" t="s">
        <v>6</v>
      </c>
      <c r="E353" s="2">
        <v>102100</v>
      </c>
      <c r="F353" s="2">
        <v>102100</v>
      </c>
      <c r="G353" s="2">
        <f t="shared" si="111"/>
        <v>0</v>
      </c>
      <c r="H353" s="2">
        <v>102100</v>
      </c>
      <c r="I353" s="24">
        <f t="shared" si="113"/>
        <v>100</v>
      </c>
      <c r="J353" s="8"/>
      <c r="K353" s="5"/>
      <c r="L353" s="24"/>
      <c r="M353" s="5"/>
      <c r="N353" s="5"/>
      <c r="O353" s="5"/>
      <c r="P353" s="5"/>
      <c r="Q353" s="18"/>
      <c r="R353" s="18"/>
    </row>
    <row r="354" spans="1:18">
      <c r="A354" s="88"/>
      <c r="B354" s="76"/>
      <c r="C354" s="76"/>
      <c r="D354" s="56" t="s">
        <v>5</v>
      </c>
      <c r="E354" s="2">
        <v>75957.919999999998</v>
      </c>
      <c r="F354" s="2">
        <v>75957.914999999994</v>
      </c>
      <c r="G354" s="2">
        <f t="shared" si="111"/>
        <v>-5.0000000046566129E-3</v>
      </c>
      <c r="H354" s="2">
        <v>73884.005000000005</v>
      </c>
      <c r="I354" s="24">
        <f t="shared" si="113"/>
        <v>97.27</v>
      </c>
      <c r="J354" s="8"/>
      <c r="K354" s="5"/>
      <c r="L354" s="24"/>
      <c r="M354" s="5"/>
      <c r="N354" s="5"/>
      <c r="O354" s="5"/>
      <c r="P354" s="5"/>
      <c r="Q354" s="18"/>
      <c r="R354" s="18"/>
    </row>
    <row r="355" spans="1:18">
      <c r="A355" s="88"/>
      <c r="B355" s="76"/>
      <c r="C355" s="76"/>
      <c r="D355" s="6" t="s">
        <v>9</v>
      </c>
      <c r="E355" s="2">
        <v>4547.1899999999996</v>
      </c>
      <c r="F355" s="2">
        <v>1285.78</v>
      </c>
      <c r="G355" s="2">
        <f t="shared" si="111"/>
        <v>-3261.41</v>
      </c>
      <c r="H355" s="2">
        <v>606.19000000000005</v>
      </c>
      <c r="I355" s="24">
        <f t="shared" si="113"/>
        <v>47.146000000000001</v>
      </c>
      <c r="J355" s="8"/>
      <c r="K355" s="5"/>
      <c r="L355" s="24"/>
      <c r="M355" s="5"/>
      <c r="N355" s="5"/>
      <c r="O355" s="5"/>
      <c r="P355" s="5"/>
      <c r="Q355" s="18"/>
      <c r="R355" s="18"/>
    </row>
    <row r="356" spans="1:18" ht="30" customHeight="1">
      <c r="A356" s="88"/>
      <c r="B356" s="76"/>
      <c r="C356" s="76"/>
      <c r="D356" s="2" t="s">
        <v>7</v>
      </c>
      <c r="E356" s="2">
        <v>26600.81</v>
      </c>
      <c r="F356" s="2">
        <v>26600.81</v>
      </c>
      <c r="G356" s="2">
        <f t="shared" si="111"/>
        <v>0</v>
      </c>
      <c r="H356" s="2">
        <v>26600.81</v>
      </c>
      <c r="I356" s="24">
        <f t="shared" si="113"/>
        <v>100</v>
      </c>
      <c r="J356" s="5"/>
      <c r="K356" s="5"/>
      <c r="L356" s="24"/>
      <c r="M356" s="5"/>
      <c r="N356" s="5"/>
      <c r="O356" s="5"/>
      <c r="P356" s="5"/>
      <c r="Q356" s="18"/>
      <c r="R356" s="18"/>
    </row>
    <row r="357" spans="1:18" ht="21" customHeight="1">
      <c r="A357" s="88"/>
      <c r="B357" s="76" t="s">
        <v>71</v>
      </c>
      <c r="C357" s="76" t="s">
        <v>67</v>
      </c>
      <c r="D357" s="10" t="s">
        <v>4</v>
      </c>
      <c r="E357" s="2">
        <f>E358+E359+E360+E361</f>
        <v>66348</v>
      </c>
      <c r="F357" s="2">
        <f>F358+F359+F360+F361</f>
        <v>64426.345000000001</v>
      </c>
      <c r="G357" s="2">
        <f t="shared" si="111"/>
        <v>-1921.6549999999988</v>
      </c>
      <c r="H357" s="2">
        <f>H358+H359+H360+H361</f>
        <v>64033.548999999999</v>
      </c>
      <c r="I357" s="24">
        <f t="shared" si="113"/>
        <v>99.39</v>
      </c>
      <c r="J357" s="23">
        <v>6</v>
      </c>
      <c r="K357" s="5">
        <v>6</v>
      </c>
      <c r="L357" s="25">
        <f>ROUND(K357/J357 *100,3)</f>
        <v>100</v>
      </c>
      <c r="M357" s="5">
        <v>6</v>
      </c>
      <c r="N357" s="5">
        <v>6</v>
      </c>
      <c r="O357" s="5">
        <v>28</v>
      </c>
      <c r="P357" s="5">
        <v>28</v>
      </c>
      <c r="Q357" s="18"/>
      <c r="R357" s="18"/>
    </row>
    <row r="358" spans="1:18">
      <c r="A358" s="88"/>
      <c r="B358" s="76"/>
      <c r="C358" s="76"/>
      <c r="D358" s="6" t="s">
        <v>6</v>
      </c>
      <c r="E358" s="2">
        <v>4056</v>
      </c>
      <c r="F358" s="2">
        <v>8892</v>
      </c>
      <c r="G358" s="2">
        <f t="shared" si="111"/>
        <v>4836</v>
      </c>
      <c r="H358" s="2">
        <v>8499.2000000000007</v>
      </c>
      <c r="I358" s="24">
        <f t="shared" si="113"/>
        <v>95.582999999999998</v>
      </c>
      <c r="J358" s="8"/>
      <c r="K358" s="5"/>
      <c r="L358" s="24"/>
      <c r="M358" s="5"/>
      <c r="N358" s="5"/>
      <c r="O358" s="5"/>
      <c r="P358" s="5"/>
      <c r="Q358" s="18"/>
      <c r="R358" s="18"/>
    </row>
    <row r="359" spans="1:18">
      <c r="A359" s="88"/>
      <c r="B359" s="76"/>
      <c r="C359" s="76"/>
      <c r="D359" s="56" t="s">
        <v>5</v>
      </c>
      <c r="E359" s="2">
        <v>62292</v>
      </c>
      <c r="F359" s="2">
        <v>55534.345000000001</v>
      </c>
      <c r="G359" s="2">
        <f t="shared" si="111"/>
        <v>-6757.6549999999988</v>
      </c>
      <c r="H359" s="2">
        <v>55534.349000000002</v>
      </c>
      <c r="I359" s="24">
        <f t="shared" si="113"/>
        <v>100</v>
      </c>
      <c r="J359" s="8"/>
      <c r="K359" s="5"/>
      <c r="L359" s="24"/>
      <c r="M359" s="5"/>
      <c r="N359" s="5"/>
      <c r="O359" s="5"/>
      <c r="P359" s="5"/>
      <c r="Q359" s="18"/>
      <c r="R359" s="18"/>
    </row>
    <row r="360" spans="1:18">
      <c r="A360" s="88"/>
      <c r="B360" s="76"/>
      <c r="C360" s="76"/>
      <c r="D360" s="6" t="s">
        <v>9</v>
      </c>
      <c r="E360" s="2">
        <v>0</v>
      </c>
      <c r="F360" s="2">
        <v>0</v>
      </c>
      <c r="G360" s="2">
        <f t="shared" si="111"/>
        <v>0</v>
      </c>
      <c r="H360" s="2">
        <v>0</v>
      </c>
      <c r="I360" s="24" t="s">
        <v>235</v>
      </c>
      <c r="J360" s="8"/>
      <c r="K360" s="5"/>
      <c r="L360" s="24"/>
      <c r="M360" s="5"/>
      <c r="N360" s="5"/>
      <c r="O360" s="5"/>
      <c r="P360" s="5"/>
      <c r="Q360" s="18"/>
      <c r="R360" s="18"/>
    </row>
    <row r="361" spans="1:18" ht="24.75" customHeight="1">
      <c r="A361" s="88"/>
      <c r="B361" s="76"/>
      <c r="C361" s="76"/>
      <c r="D361" s="13" t="s">
        <v>7</v>
      </c>
      <c r="E361" s="13">
        <v>0</v>
      </c>
      <c r="F361" s="13">
        <v>0</v>
      </c>
      <c r="G361" s="13">
        <f t="shared" si="111"/>
        <v>0</v>
      </c>
      <c r="H361" s="13">
        <v>0</v>
      </c>
      <c r="I361" s="24" t="s">
        <v>235</v>
      </c>
      <c r="J361" s="15"/>
      <c r="K361" s="15"/>
      <c r="L361" s="24"/>
      <c r="M361" s="15"/>
      <c r="N361" s="5"/>
      <c r="O361" s="5"/>
      <c r="P361" s="5"/>
      <c r="Q361" s="18"/>
      <c r="R361" s="18"/>
    </row>
    <row r="362" spans="1:18" ht="21" customHeight="1">
      <c r="A362" s="88"/>
      <c r="B362" s="76" t="s">
        <v>72</v>
      </c>
      <c r="C362" s="76" t="s">
        <v>67</v>
      </c>
      <c r="D362" s="10" t="s">
        <v>4</v>
      </c>
      <c r="E362" s="2">
        <f>E363+E364+E365+E366</f>
        <v>30000</v>
      </c>
      <c r="F362" s="2">
        <f>F363+F364+F365+F366</f>
        <v>20580.741000000002</v>
      </c>
      <c r="G362" s="2">
        <f t="shared" ref="G362" si="125">F362-E362</f>
        <v>-9419.2589999999982</v>
      </c>
      <c r="H362" s="2">
        <f>H363+H364+H365+H366</f>
        <v>20580.740000000002</v>
      </c>
      <c r="I362" s="24">
        <f t="shared" ref="I362" si="126">ROUND(H362/F362 *100,3)</f>
        <v>100</v>
      </c>
      <c r="J362" s="23">
        <v>1</v>
      </c>
      <c r="K362" s="5">
        <v>0</v>
      </c>
      <c r="L362" s="25">
        <f>ROUND(K362/J362 *100,3)</f>
        <v>0</v>
      </c>
      <c r="M362" s="5">
        <v>2</v>
      </c>
      <c r="N362" s="5">
        <v>0</v>
      </c>
      <c r="O362" s="5">
        <v>4</v>
      </c>
      <c r="P362" s="5">
        <v>4</v>
      </c>
      <c r="Q362" s="18"/>
      <c r="R362" s="18"/>
    </row>
    <row r="363" spans="1:18">
      <c r="A363" s="88"/>
      <c r="B363" s="76"/>
      <c r="C363" s="76"/>
      <c r="D363" s="6" t="s">
        <v>6</v>
      </c>
      <c r="E363" s="2">
        <v>0</v>
      </c>
      <c r="F363" s="2">
        <v>0</v>
      </c>
      <c r="G363" s="2">
        <f t="shared" si="111"/>
        <v>0</v>
      </c>
      <c r="H363" s="2">
        <v>0</v>
      </c>
      <c r="I363" s="24" t="s">
        <v>235</v>
      </c>
      <c r="J363" s="8"/>
      <c r="K363" s="5"/>
      <c r="L363" s="27"/>
      <c r="M363" s="5"/>
      <c r="N363" s="5"/>
      <c r="O363" s="5"/>
      <c r="P363" s="5"/>
      <c r="Q363" s="18"/>
      <c r="R363" s="18"/>
    </row>
    <row r="364" spans="1:18">
      <c r="A364" s="88"/>
      <c r="B364" s="76"/>
      <c r="C364" s="76"/>
      <c r="D364" s="56" t="s">
        <v>5</v>
      </c>
      <c r="E364" s="2">
        <v>30000</v>
      </c>
      <c r="F364" s="2">
        <v>20580.741000000002</v>
      </c>
      <c r="G364" s="2">
        <f t="shared" si="111"/>
        <v>-9419.2589999999982</v>
      </c>
      <c r="H364" s="2">
        <v>20580.740000000002</v>
      </c>
      <c r="I364" s="24">
        <f t="shared" si="113"/>
        <v>100</v>
      </c>
      <c r="J364" s="8"/>
      <c r="K364" s="5"/>
      <c r="L364" s="24"/>
      <c r="M364" s="5"/>
      <c r="N364" s="5"/>
      <c r="O364" s="5"/>
      <c r="P364" s="5"/>
      <c r="Q364" s="18"/>
      <c r="R364" s="18"/>
    </row>
    <row r="365" spans="1:18">
      <c r="A365" s="88"/>
      <c r="B365" s="76"/>
      <c r="C365" s="76"/>
      <c r="D365" s="6" t="s">
        <v>9</v>
      </c>
      <c r="E365" s="2">
        <v>0</v>
      </c>
      <c r="F365" s="2">
        <v>0</v>
      </c>
      <c r="G365" s="2">
        <f t="shared" si="111"/>
        <v>0</v>
      </c>
      <c r="H365" s="2">
        <v>0</v>
      </c>
      <c r="I365" s="24" t="s">
        <v>235</v>
      </c>
      <c r="J365" s="8" t="s">
        <v>236</v>
      </c>
      <c r="K365" s="5"/>
      <c r="L365" s="24"/>
      <c r="M365" s="5"/>
      <c r="N365" s="5"/>
      <c r="O365" s="5"/>
      <c r="P365" s="5"/>
      <c r="Q365" s="18"/>
      <c r="R365" s="18"/>
    </row>
    <row r="366" spans="1:18" ht="26.25" customHeight="1">
      <c r="A366" s="88"/>
      <c r="B366" s="76"/>
      <c r="C366" s="76"/>
      <c r="D366" s="13" t="s">
        <v>7</v>
      </c>
      <c r="E366" s="13">
        <v>0</v>
      </c>
      <c r="F366" s="13">
        <v>0</v>
      </c>
      <c r="G366" s="13">
        <f t="shared" si="111"/>
        <v>0</v>
      </c>
      <c r="H366" s="13">
        <v>0</v>
      </c>
      <c r="I366" s="26" t="s">
        <v>235</v>
      </c>
      <c r="J366" s="15"/>
      <c r="K366" s="15"/>
      <c r="L366" s="26"/>
      <c r="M366" s="5"/>
      <c r="N366" s="5"/>
      <c r="O366" s="5"/>
      <c r="P366" s="5"/>
      <c r="Q366" s="18"/>
      <c r="R366" s="18"/>
    </row>
    <row r="367" spans="1:18">
      <c r="A367" s="88"/>
      <c r="B367" s="76" t="s">
        <v>73</v>
      </c>
      <c r="C367" s="76" t="s">
        <v>208</v>
      </c>
      <c r="D367" s="10" t="s">
        <v>4</v>
      </c>
      <c r="E367" s="2">
        <f>E368+E369+E370+E371</f>
        <v>161921.87</v>
      </c>
      <c r="F367" s="2">
        <f>F368+F369+F370+F371</f>
        <v>161921.86499999999</v>
      </c>
      <c r="G367" s="2">
        <f t="shared" si="111"/>
        <v>-5.0000000046566129E-3</v>
      </c>
      <c r="H367" s="2">
        <f>H368+H369+H370+H371</f>
        <v>161921.86300000001</v>
      </c>
      <c r="I367" s="24">
        <f t="shared" si="113"/>
        <v>100</v>
      </c>
      <c r="J367" s="23">
        <v>3</v>
      </c>
      <c r="K367" s="5">
        <v>3</v>
      </c>
      <c r="L367" s="24">
        <f>ROUND(K367/J367 *100,3)</f>
        <v>100</v>
      </c>
      <c r="M367" s="5">
        <v>2</v>
      </c>
      <c r="N367" s="5">
        <v>2</v>
      </c>
      <c r="O367" s="5">
        <v>4</v>
      </c>
      <c r="P367" s="5">
        <v>4</v>
      </c>
      <c r="Q367" s="18"/>
      <c r="R367" s="18"/>
    </row>
    <row r="368" spans="1:18">
      <c r="A368" s="88"/>
      <c r="B368" s="76"/>
      <c r="C368" s="76"/>
      <c r="D368" s="6" t="s">
        <v>6</v>
      </c>
      <c r="E368" s="2">
        <v>0</v>
      </c>
      <c r="F368" s="2">
        <v>0</v>
      </c>
      <c r="G368" s="2">
        <f t="shared" si="111"/>
        <v>0</v>
      </c>
      <c r="H368" s="2">
        <v>0</v>
      </c>
      <c r="I368" s="24" t="s">
        <v>235</v>
      </c>
      <c r="J368" s="8"/>
      <c r="K368" s="5"/>
      <c r="L368" s="24"/>
      <c r="M368" s="5"/>
      <c r="N368" s="5"/>
      <c r="O368" s="5"/>
      <c r="P368" s="5"/>
      <c r="Q368" s="18"/>
      <c r="R368" s="18"/>
    </row>
    <row r="369" spans="1:18">
      <c r="A369" s="88"/>
      <c r="B369" s="76"/>
      <c r="C369" s="76"/>
      <c r="D369" s="56" t="s">
        <v>5</v>
      </c>
      <c r="E369" s="2">
        <v>161921.87</v>
      </c>
      <c r="F369" s="2">
        <v>161921.86499999999</v>
      </c>
      <c r="G369" s="2">
        <f t="shared" si="111"/>
        <v>-5.0000000046566129E-3</v>
      </c>
      <c r="H369" s="2">
        <v>161921.86300000001</v>
      </c>
      <c r="I369" s="24">
        <f t="shared" si="113"/>
        <v>100</v>
      </c>
      <c r="J369" s="8"/>
      <c r="K369" s="5"/>
      <c r="L369" s="24"/>
      <c r="M369" s="5"/>
      <c r="N369" s="5"/>
      <c r="O369" s="5"/>
      <c r="P369" s="5"/>
      <c r="Q369" s="18"/>
      <c r="R369" s="18"/>
    </row>
    <row r="370" spans="1:18" ht="16.5" customHeight="1">
      <c r="A370" s="88"/>
      <c r="B370" s="76"/>
      <c r="C370" s="76"/>
      <c r="D370" s="6" t="s">
        <v>9</v>
      </c>
      <c r="E370" s="2">
        <v>0</v>
      </c>
      <c r="F370" s="2">
        <v>0</v>
      </c>
      <c r="G370" s="2">
        <f t="shared" si="111"/>
        <v>0</v>
      </c>
      <c r="H370" s="2">
        <v>0</v>
      </c>
      <c r="I370" s="24" t="s">
        <v>235</v>
      </c>
      <c r="J370" s="8"/>
      <c r="K370" s="5"/>
      <c r="L370" s="24"/>
      <c r="M370" s="5"/>
      <c r="N370" s="5"/>
      <c r="O370" s="5"/>
      <c r="P370" s="5"/>
      <c r="Q370" s="18"/>
      <c r="R370" s="18"/>
    </row>
    <row r="371" spans="1:18" ht="25.5" customHeight="1">
      <c r="A371" s="88"/>
      <c r="B371" s="76"/>
      <c r="C371" s="76"/>
      <c r="D371" s="13" t="s">
        <v>7</v>
      </c>
      <c r="E371" s="2">
        <v>0</v>
      </c>
      <c r="F371" s="2">
        <v>0</v>
      </c>
      <c r="G371" s="2">
        <f t="shared" ref="G371:G392" si="127">F371-E371</f>
        <v>0</v>
      </c>
      <c r="H371" s="2">
        <v>0</v>
      </c>
      <c r="I371" s="24" t="s">
        <v>235</v>
      </c>
      <c r="J371" s="5"/>
      <c r="K371" s="5"/>
      <c r="L371" s="24"/>
      <c r="M371" s="5"/>
      <c r="N371" s="5"/>
      <c r="O371" s="5"/>
      <c r="P371" s="5"/>
      <c r="Q371" s="18"/>
      <c r="R371" s="18"/>
    </row>
    <row r="372" spans="1:18" ht="27" customHeight="1">
      <c r="A372" s="90"/>
      <c r="B372" s="76" t="s">
        <v>74</v>
      </c>
      <c r="C372" s="76" t="s">
        <v>196</v>
      </c>
      <c r="D372" s="10" t="s">
        <v>4</v>
      </c>
      <c r="E372" s="2">
        <f>E373+E374+E375+E376</f>
        <v>1205.8499999999999</v>
      </c>
      <c r="F372" s="2">
        <f>F373+F374+F375+F376</f>
        <v>1205.8529999999998</v>
      </c>
      <c r="G372" s="2">
        <f t="shared" si="127"/>
        <v>2.9999999999290594E-3</v>
      </c>
      <c r="H372" s="2">
        <f>H373+H374+H375+H376</f>
        <v>1205.8529999999998</v>
      </c>
      <c r="I372" s="24">
        <f t="shared" ref="I372" si="128">ROUND(H372/F372 *100,3)</f>
        <v>100</v>
      </c>
      <c r="J372" s="23">
        <v>1</v>
      </c>
      <c r="K372" s="5">
        <v>1</v>
      </c>
      <c r="L372" s="24">
        <f>ROUND(K372/J372 *100,3)</f>
        <v>100</v>
      </c>
      <c r="M372" s="5">
        <v>2</v>
      </c>
      <c r="N372" s="5">
        <v>2</v>
      </c>
      <c r="O372" s="5">
        <v>10</v>
      </c>
      <c r="P372" s="5">
        <v>10</v>
      </c>
      <c r="Q372" s="18"/>
      <c r="R372" s="18"/>
    </row>
    <row r="373" spans="1:18">
      <c r="A373" s="90"/>
      <c r="B373" s="76"/>
      <c r="C373" s="76"/>
      <c r="D373" s="6" t="s">
        <v>6</v>
      </c>
      <c r="E373" s="2">
        <v>0</v>
      </c>
      <c r="F373" s="2">
        <v>0</v>
      </c>
      <c r="G373" s="2">
        <f t="shared" si="127"/>
        <v>0</v>
      </c>
      <c r="H373" s="2">
        <v>0</v>
      </c>
      <c r="I373" s="24" t="s">
        <v>235</v>
      </c>
      <c r="J373" s="8"/>
      <c r="K373" s="5"/>
      <c r="L373" s="24"/>
      <c r="M373" s="5"/>
      <c r="N373" s="5"/>
      <c r="O373" s="5"/>
      <c r="P373" s="5"/>
      <c r="Q373" s="18"/>
      <c r="R373" s="18"/>
    </row>
    <row r="374" spans="1:18">
      <c r="A374" s="90"/>
      <c r="B374" s="76"/>
      <c r="C374" s="76"/>
      <c r="D374" s="56" t="s">
        <v>5</v>
      </c>
      <c r="E374" s="2">
        <v>1120.3900000000001</v>
      </c>
      <c r="F374" s="2">
        <v>1120.393</v>
      </c>
      <c r="G374" s="2">
        <f t="shared" si="127"/>
        <v>2.9999999999290594E-3</v>
      </c>
      <c r="H374" s="2">
        <v>1120.393</v>
      </c>
      <c r="I374" s="24">
        <f t="shared" si="113"/>
        <v>100</v>
      </c>
      <c r="J374" s="8"/>
      <c r="K374" s="5"/>
      <c r="L374" s="24"/>
      <c r="M374" s="5"/>
      <c r="N374" s="5"/>
      <c r="O374" s="5"/>
      <c r="P374" s="5"/>
      <c r="Q374" s="18"/>
      <c r="R374" s="18"/>
    </row>
    <row r="375" spans="1:18">
      <c r="A375" s="90"/>
      <c r="B375" s="76"/>
      <c r="C375" s="76"/>
      <c r="D375" s="6" t="s">
        <v>9</v>
      </c>
      <c r="E375" s="2">
        <v>84.34</v>
      </c>
      <c r="F375" s="2">
        <v>84.34</v>
      </c>
      <c r="G375" s="2">
        <f t="shared" si="127"/>
        <v>0</v>
      </c>
      <c r="H375" s="2">
        <v>84.34</v>
      </c>
      <c r="I375" s="24">
        <f t="shared" si="113"/>
        <v>100</v>
      </c>
      <c r="J375" s="8"/>
      <c r="K375" s="5"/>
      <c r="L375" s="24"/>
      <c r="M375" s="5"/>
      <c r="N375" s="5"/>
      <c r="O375" s="5"/>
      <c r="P375" s="5"/>
      <c r="Q375" s="18"/>
      <c r="R375" s="18"/>
    </row>
    <row r="376" spans="1:18" ht="24.75" customHeight="1">
      <c r="A376" s="90"/>
      <c r="B376" s="76"/>
      <c r="C376" s="76"/>
      <c r="D376" s="13" t="s">
        <v>7</v>
      </c>
      <c r="E376" s="2">
        <v>1.1200000000000001</v>
      </c>
      <c r="F376" s="2">
        <v>1.1200000000000001</v>
      </c>
      <c r="G376" s="2">
        <f t="shared" ref="G376:G382" si="129">F376-E376</f>
        <v>0</v>
      </c>
      <c r="H376" s="2">
        <v>1.1200000000000001</v>
      </c>
      <c r="I376" s="24">
        <f t="shared" si="113"/>
        <v>100</v>
      </c>
      <c r="J376" s="5"/>
      <c r="K376" s="5"/>
      <c r="L376" s="24"/>
      <c r="M376" s="5"/>
      <c r="N376" s="5"/>
      <c r="O376" s="5"/>
      <c r="P376" s="5"/>
      <c r="Q376" s="18"/>
      <c r="R376" s="18"/>
    </row>
    <row r="377" spans="1:18" ht="27" customHeight="1">
      <c r="A377" s="88"/>
      <c r="B377" s="76" t="s">
        <v>75</v>
      </c>
      <c r="C377" s="76" t="s">
        <v>289</v>
      </c>
      <c r="D377" s="10" t="s">
        <v>4</v>
      </c>
      <c r="E377" s="2">
        <f>E378+E379+E380+E381</f>
        <v>577829.86</v>
      </c>
      <c r="F377" s="2">
        <f>F378+F379+F380+F381</f>
        <v>577829.85499999998</v>
      </c>
      <c r="G377" s="2">
        <f t="shared" ref="G377" si="130">F377-E377</f>
        <v>-5.0000000046566129E-3</v>
      </c>
      <c r="H377" s="2">
        <f>H378+H379+H380+H381</f>
        <v>577829.85499999998</v>
      </c>
      <c r="I377" s="24">
        <f t="shared" si="113"/>
        <v>100</v>
      </c>
      <c r="J377" s="23">
        <v>1</v>
      </c>
      <c r="K377" s="5">
        <v>1</v>
      </c>
      <c r="L377" s="24">
        <f>ROUND(K377/J377 *100,3)</f>
        <v>100</v>
      </c>
      <c r="M377" s="5">
        <v>2</v>
      </c>
      <c r="N377" s="5">
        <v>2</v>
      </c>
      <c r="O377" s="5">
        <v>0</v>
      </c>
      <c r="P377" s="5">
        <v>0</v>
      </c>
      <c r="Q377" s="18"/>
      <c r="R377" s="18"/>
    </row>
    <row r="378" spans="1:18">
      <c r="A378" s="88"/>
      <c r="B378" s="76"/>
      <c r="C378" s="76"/>
      <c r="D378" s="6" t="s">
        <v>6</v>
      </c>
      <c r="E378" s="2">
        <v>0</v>
      </c>
      <c r="F378" s="2">
        <v>0</v>
      </c>
      <c r="G378" s="2">
        <f t="shared" si="129"/>
        <v>0</v>
      </c>
      <c r="H378" s="2">
        <v>0</v>
      </c>
      <c r="I378" s="24" t="s">
        <v>235</v>
      </c>
      <c r="J378" s="8"/>
      <c r="K378" s="5"/>
      <c r="L378" s="24"/>
      <c r="M378" s="5"/>
      <c r="N378" s="5"/>
      <c r="O378" s="5"/>
      <c r="P378" s="5"/>
      <c r="Q378" s="18"/>
      <c r="R378" s="18"/>
    </row>
    <row r="379" spans="1:18">
      <c r="A379" s="88"/>
      <c r="B379" s="76"/>
      <c r="C379" s="76"/>
      <c r="D379" s="56" t="s">
        <v>5</v>
      </c>
      <c r="E379" s="2">
        <v>577829.86</v>
      </c>
      <c r="F379" s="2">
        <v>577829.85499999998</v>
      </c>
      <c r="G379" s="2">
        <f t="shared" si="129"/>
        <v>-5.0000000046566129E-3</v>
      </c>
      <c r="H379" s="2">
        <v>577829.85499999998</v>
      </c>
      <c r="I379" s="24">
        <f t="shared" si="113"/>
        <v>100</v>
      </c>
      <c r="J379" s="8"/>
      <c r="K379" s="5"/>
      <c r="L379" s="24"/>
      <c r="M379" s="5"/>
      <c r="N379" s="5"/>
      <c r="O379" s="5"/>
      <c r="P379" s="5"/>
      <c r="Q379" s="18"/>
      <c r="R379" s="18"/>
    </row>
    <row r="380" spans="1:18">
      <c r="A380" s="88"/>
      <c r="B380" s="76"/>
      <c r="C380" s="76"/>
      <c r="D380" s="6" t="s">
        <v>9</v>
      </c>
      <c r="E380" s="2">
        <v>0</v>
      </c>
      <c r="F380" s="2">
        <v>0</v>
      </c>
      <c r="G380" s="2">
        <f t="shared" si="129"/>
        <v>0</v>
      </c>
      <c r="H380" s="2">
        <v>0</v>
      </c>
      <c r="I380" s="24" t="s">
        <v>235</v>
      </c>
      <c r="J380" s="8"/>
      <c r="K380" s="5"/>
      <c r="L380" s="24"/>
      <c r="M380" s="5"/>
      <c r="N380" s="5"/>
      <c r="O380" s="5"/>
      <c r="P380" s="5"/>
      <c r="Q380" s="18"/>
      <c r="R380" s="18"/>
    </row>
    <row r="381" spans="1:18" ht="24.75" customHeight="1">
      <c r="A381" s="88"/>
      <c r="B381" s="76"/>
      <c r="C381" s="76"/>
      <c r="D381" s="13" t="s">
        <v>7</v>
      </c>
      <c r="E381" s="2">
        <v>0</v>
      </c>
      <c r="F381" s="2">
        <v>0</v>
      </c>
      <c r="G381" s="2">
        <f t="shared" si="129"/>
        <v>0</v>
      </c>
      <c r="H381" s="2">
        <v>0</v>
      </c>
      <c r="I381" s="24" t="s">
        <v>235</v>
      </c>
      <c r="J381" s="5"/>
      <c r="K381" s="5"/>
      <c r="L381" s="24"/>
      <c r="M381" s="5"/>
      <c r="N381" s="5"/>
      <c r="O381" s="5"/>
      <c r="P381" s="5"/>
      <c r="Q381" s="18"/>
      <c r="R381" s="18"/>
    </row>
    <row r="382" spans="1:18" ht="27" customHeight="1">
      <c r="A382" s="88"/>
      <c r="B382" s="76" t="s">
        <v>76</v>
      </c>
      <c r="C382" s="76" t="s">
        <v>234</v>
      </c>
      <c r="D382" s="6" t="s">
        <v>4</v>
      </c>
      <c r="E382" s="2">
        <f>E383+E384+E385+E386</f>
        <v>36807.369999999995</v>
      </c>
      <c r="F382" s="2">
        <f>F383+F384+F385+F386</f>
        <v>35910.167999999998</v>
      </c>
      <c r="G382" s="2">
        <f t="shared" si="129"/>
        <v>-897.2019999999975</v>
      </c>
      <c r="H382" s="2">
        <f>H383+H384+H385+H386</f>
        <v>35910.167999999998</v>
      </c>
      <c r="I382" s="24">
        <f t="shared" ref="I382" si="131">ROUND(H382/F382 *100,3)</f>
        <v>100</v>
      </c>
      <c r="J382" s="23">
        <v>2</v>
      </c>
      <c r="K382" s="5">
        <v>2</v>
      </c>
      <c r="L382" s="24">
        <f>ROUND(K382/J382 *100,3)</f>
        <v>100</v>
      </c>
      <c r="M382" s="5">
        <v>3</v>
      </c>
      <c r="N382" s="5">
        <v>3</v>
      </c>
      <c r="O382" s="5">
        <v>12</v>
      </c>
      <c r="P382" s="5">
        <v>12</v>
      </c>
      <c r="Q382" s="18"/>
      <c r="R382" s="18"/>
    </row>
    <row r="383" spans="1:18">
      <c r="A383" s="88"/>
      <c r="B383" s="76"/>
      <c r="C383" s="76"/>
      <c r="D383" s="6" t="s">
        <v>6</v>
      </c>
      <c r="E383" s="2">
        <v>0</v>
      </c>
      <c r="F383" s="2">
        <v>0</v>
      </c>
      <c r="G383" s="2">
        <f t="shared" ref="G383:G387" si="132">F383-E383</f>
        <v>0</v>
      </c>
      <c r="H383" s="2">
        <v>0</v>
      </c>
      <c r="I383" s="24" t="s">
        <v>235</v>
      </c>
      <c r="J383" s="8"/>
      <c r="K383" s="5"/>
      <c r="L383" s="24"/>
      <c r="M383" s="5"/>
      <c r="N383" s="5"/>
      <c r="O383" s="5"/>
      <c r="P383" s="5"/>
      <c r="Q383" s="18"/>
      <c r="R383" s="18"/>
    </row>
    <row r="384" spans="1:18">
      <c r="A384" s="88"/>
      <c r="B384" s="76"/>
      <c r="C384" s="76"/>
      <c r="D384" s="56" t="s">
        <v>5</v>
      </c>
      <c r="E384" s="2">
        <v>25765.16</v>
      </c>
      <c r="F384" s="2">
        <v>25137.117999999999</v>
      </c>
      <c r="G384" s="2">
        <f t="shared" si="132"/>
        <v>-628.04200000000128</v>
      </c>
      <c r="H384" s="2">
        <v>25137.117999999999</v>
      </c>
      <c r="I384" s="24">
        <f t="shared" si="113"/>
        <v>100</v>
      </c>
      <c r="J384" s="8"/>
      <c r="K384" s="5"/>
      <c r="L384" s="24"/>
      <c r="M384" s="5"/>
      <c r="N384" s="5"/>
      <c r="O384" s="5"/>
      <c r="P384" s="5"/>
      <c r="Q384" s="18"/>
      <c r="R384" s="18"/>
    </row>
    <row r="385" spans="1:18">
      <c r="A385" s="88"/>
      <c r="B385" s="76"/>
      <c r="C385" s="76"/>
      <c r="D385" s="6" t="s">
        <v>9</v>
      </c>
      <c r="E385" s="2">
        <v>11042.21</v>
      </c>
      <c r="F385" s="2">
        <v>10773.05</v>
      </c>
      <c r="G385" s="2">
        <f t="shared" si="132"/>
        <v>-269.15999999999985</v>
      </c>
      <c r="H385" s="2">
        <v>10773.05</v>
      </c>
      <c r="I385" s="24">
        <f t="shared" si="113"/>
        <v>100</v>
      </c>
      <c r="J385" s="8"/>
      <c r="K385" s="5"/>
      <c r="L385" s="24"/>
      <c r="M385" s="5"/>
      <c r="N385" s="5"/>
      <c r="O385" s="5"/>
      <c r="P385" s="5"/>
      <c r="Q385" s="18"/>
      <c r="R385" s="18"/>
    </row>
    <row r="386" spans="1:18" ht="25.5" customHeight="1">
      <c r="A386" s="88"/>
      <c r="B386" s="76"/>
      <c r="C386" s="76"/>
      <c r="D386" s="13" t="s">
        <v>7</v>
      </c>
      <c r="E386" s="2">
        <v>0</v>
      </c>
      <c r="F386" s="2">
        <v>0</v>
      </c>
      <c r="G386" s="2">
        <f t="shared" si="132"/>
        <v>0</v>
      </c>
      <c r="H386" s="2">
        <v>0</v>
      </c>
      <c r="I386" s="24" t="s">
        <v>235</v>
      </c>
      <c r="J386" s="5"/>
      <c r="K386" s="5"/>
      <c r="L386" s="24"/>
      <c r="M386" s="5"/>
      <c r="N386" s="5"/>
      <c r="O386" s="5"/>
      <c r="P386" s="5"/>
      <c r="Q386" s="18"/>
      <c r="R386" s="18"/>
    </row>
    <row r="387" spans="1:18" ht="27" customHeight="1">
      <c r="A387" s="88"/>
      <c r="B387" s="76" t="s">
        <v>77</v>
      </c>
      <c r="C387" s="76" t="s">
        <v>67</v>
      </c>
      <c r="D387" s="6" t="s">
        <v>4</v>
      </c>
      <c r="E387" s="2">
        <f>E388+E389+E390+E391</f>
        <v>157585.49</v>
      </c>
      <c r="F387" s="2">
        <f>F388+F389+F390+F391</f>
        <v>169549.103</v>
      </c>
      <c r="G387" s="2">
        <f t="shared" si="132"/>
        <v>11963.613000000012</v>
      </c>
      <c r="H387" s="2">
        <f>H388+H389+H390+H391</f>
        <v>166692.34400000001</v>
      </c>
      <c r="I387" s="24">
        <f t="shared" si="113"/>
        <v>98.314999999999998</v>
      </c>
      <c r="J387" s="23">
        <v>0</v>
      </c>
      <c r="K387" s="5">
        <v>0</v>
      </c>
      <c r="L387" s="24" t="s">
        <v>235</v>
      </c>
      <c r="M387" s="5">
        <v>6</v>
      </c>
      <c r="N387" s="5">
        <v>6</v>
      </c>
      <c r="O387" s="5">
        <v>12</v>
      </c>
      <c r="P387" s="5">
        <v>12</v>
      </c>
      <c r="Q387" s="18"/>
      <c r="R387" s="18"/>
    </row>
    <row r="388" spans="1:18">
      <c r="A388" s="88"/>
      <c r="B388" s="76"/>
      <c r="C388" s="76"/>
      <c r="D388" s="6" t="s">
        <v>6</v>
      </c>
      <c r="E388" s="2">
        <v>0</v>
      </c>
      <c r="F388" s="2">
        <v>0</v>
      </c>
      <c r="G388" s="2">
        <f t="shared" si="127"/>
        <v>0</v>
      </c>
      <c r="H388" s="2">
        <v>0</v>
      </c>
      <c r="I388" s="24" t="s">
        <v>235</v>
      </c>
      <c r="J388" s="8"/>
      <c r="K388" s="5"/>
      <c r="L388" s="24"/>
      <c r="M388" s="5"/>
      <c r="N388" s="5"/>
      <c r="O388" s="5"/>
      <c r="P388" s="5"/>
      <c r="Q388" s="18"/>
      <c r="R388" s="18"/>
    </row>
    <row r="389" spans="1:18">
      <c r="A389" s="88"/>
      <c r="B389" s="76"/>
      <c r="C389" s="76"/>
      <c r="D389" s="56" t="s">
        <v>5</v>
      </c>
      <c r="E389" s="2">
        <v>157585.49</v>
      </c>
      <c r="F389" s="2">
        <v>169549.103</v>
      </c>
      <c r="G389" s="2">
        <f t="shared" si="127"/>
        <v>11963.613000000012</v>
      </c>
      <c r="H389" s="2">
        <v>166692.34400000001</v>
      </c>
      <c r="I389" s="24">
        <f t="shared" si="113"/>
        <v>98.314999999999998</v>
      </c>
      <c r="J389" s="8"/>
      <c r="K389" s="5"/>
      <c r="L389" s="24"/>
      <c r="M389" s="5"/>
      <c r="N389" s="5"/>
      <c r="O389" s="5"/>
      <c r="P389" s="5"/>
      <c r="Q389" s="18"/>
      <c r="R389" s="18"/>
    </row>
    <row r="390" spans="1:18">
      <c r="A390" s="88"/>
      <c r="B390" s="76"/>
      <c r="C390" s="76"/>
      <c r="D390" s="6" t="s">
        <v>9</v>
      </c>
      <c r="E390" s="2">
        <v>0</v>
      </c>
      <c r="F390" s="2">
        <v>0</v>
      </c>
      <c r="G390" s="2">
        <f t="shared" si="127"/>
        <v>0</v>
      </c>
      <c r="H390" s="2">
        <v>0</v>
      </c>
      <c r="I390" s="24" t="s">
        <v>235</v>
      </c>
      <c r="J390" s="8"/>
      <c r="K390" s="5"/>
      <c r="L390" s="24"/>
      <c r="M390" s="5"/>
      <c r="N390" s="5"/>
      <c r="O390" s="5"/>
      <c r="P390" s="5"/>
      <c r="Q390" s="18"/>
      <c r="R390" s="18"/>
    </row>
    <row r="391" spans="1:18" ht="35.25" customHeight="1">
      <c r="A391" s="88"/>
      <c r="B391" s="76"/>
      <c r="C391" s="76"/>
      <c r="D391" s="6" t="s">
        <v>7</v>
      </c>
      <c r="E391" s="2">
        <v>0</v>
      </c>
      <c r="F391" s="2">
        <v>0</v>
      </c>
      <c r="G391" s="2">
        <f t="shared" si="127"/>
        <v>0</v>
      </c>
      <c r="H391" s="2">
        <v>0</v>
      </c>
      <c r="I391" s="24" t="s">
        <v>235</v>
      </c>
      <c r="J391" s="5"/>
      <c r="K391" s="5"/>
      <c r="L391" s="24"/>
      <c r="M391" s="5"/>
      <c r="N391" s="5"/>
      <c r="O391" s="5"/>
      <c r="P391" s="5"/>
      <c r="Q391" s="18"/>
      <c r="R391" s="18"/>
    </row>
    <row r="392" spans="1:18" ht="33" customHeight="1">
      <c r="A392" s="88"/>
      <c r="B392" s="76" t="s">
        <v>78</v>
      </c>
      <c r="C392" s="76" t="s">
        <v>208</v>
      </c>
      <c r="D392" s="6" t="s">
        <v>4</v>
      </c>
      <c r="E392" s="2">
        <f>E393+E394+E395+E396</f>
        <v>127592.7</v>
      </c>
      <c r="F392" s="2">
        <f>F393+F394+F395+F396</f>
        <v>130368.58199999999</v>
      </c>
      <c r="G392" s="2">
        <f t="shared" si="127"/>
        <v>2775.8819999999978</v>
      </c>
      <c r="H392" s="2">
        <f>H393+H394+H395+H396</f>
        <v>130294.49800000001</v>
      </c>
      <c r="I392" s="24">
        <f t="shared" ref="I392" si="133">ROUND(H392/F392 *100,3)</f>
        <v>99.942999999999998</v>
      </c>
      <c r="J392" s="23">
        <v>1</v>
      </c>
      <c r="K392" s="5">
        <v>1</v>
      </c>
      <c r="L392" s="24">
        <f>ROUND(K392/J392 *100,3)</f>
        <v>100</v>
      </c>
      <c r="M392" s="5">
        <v>8</v>
      </c>
      <c r="N392" s="5">
        <v>8</v>
      </c>
      <c r="O392" s="5">
        <v>16</v>
      </c>
      <c r="P392" s="5">
        <v>16</v>
      </c>
      <c r="Q392" s="18"/>
      <c r="R392" s="18"/>
    </row>
    <row r="393" spans="1:18">
      <c r="A393" s="88"/>
      <c r="B393" s="76"/>
      <c r="C393" s="76"/>
      <c r="D393" s="6" t="s">
        <v>6</v>
      </c>
      <c r="E393" s="2">
        <v>0</v>
      </c>
      <c r="F393" s="2">
        <v>0</v>
      </c>
      <c r="G393" s="2">
        <f t="shared" ref="G393:G401" si="134">F393-E393</f>
        <v>0</v>
      </c>
      <c r="H393" s="2">
        <v>0</v>
      </c>
      <c r="I393" s="24" t="s">
        <v>235</v>
      </c>
      <c r="J393" s="8"/>
      <c r="K393" s="5"/>
      <c r="L393" s="24"/>
      <c r="M393" s="5"/>
      <c r="N393" s="5"/>
      <c r="O393" s="5"/>
      <c r="P393" s="5"/>
      <c r="Q393" s="18"/>
      <c r="R393" s="18"/>
    </row>
    <row r="394" spans="1:18">
      <c r="A394" s="88"/>
      <c r="B394" s="76"/>
      <c r="C394" s="76"/>
      <c r="D394" s="56" t="s">
        <v>5</v>
      </c>
      <c r="E394" s="2">
        <v>127592.7</v>
      </c>
      <c r="F394" s="2">
        <v>130368.58199999999</v>
      </c>
      <c r="G394" s="2">
        <f t="shared" si="134"/>
        <v>2775.8819999999978</v>
      </c>
      <c r="H394" s="2">
        <v>130294.49800000001</v>
      </c>
      <c r="I394" s="24">
        <f t="shared" ref="I394:I402" si="135">ROUND(H394/F394 *100,3)</f>
        <v>99.942999999999998</v>
      </c>
      <c r="J394" s="8"/>
      <c r="K394" s="5"/>
      <c r="L394" s="24"/>
      <c r="M394" s="5"/>
      <c r="N394" s="5"/>
      <c r="O394" s="5"/>
      <c r="P394" s="5"/>
      <c r="Q394" s="18"/>
      <c r="R394" s="18"/>
    </row>
    <row r="395" spans="1:18">
      <c r="A395" s="88"/>
      <c r="B395" s="76"/>
      <c r="C395" s="76"/>
      <c r="D395" s="6" t="s">
        <v>9</v>
      </c>
      <c r="E395" s="2">
        <v>0</v>
      </c>
      <c r="F395" s="2">
        <v>0</v>
      </c>
      <c r="G395" s="2">
        <f t="shared" si="134"/>
        <v>0</v>
      </c>
      <c r="H395" s="2">
        <v>0</v>
      </c>
      <c r="I395" s="24" t="s">
        <v>235</v>
      </c>
      <c r="J395" s="8"/>
      <c r="K395" s="5"/>
      <c r="L395" s="24"/>
      <c r="M395" s="5"/>
      <c r="N395" s="5"/>
      <c r="O395" s="5"/>
      <c r="P395" s="5"/>
      <c r="Q395" s="18"/>
      <c r="R395" s="18"/>
    </row>
    <row r="396" spans="1:18" ht="24" customHeight="1">
      <c r="A396" s="88"/>
      <c r="B396" s="76"/>
      <c r="C396" s="76"/>
      <c r="D396" s="56" t="s">
        <v>7</v>
      </c>
      <c r="E396" s="13">
        <v>0</v>
      </c>
      <c r="F396" s="13">
        <v>0</v>
      </c>
      <c r="G396" s="13">
        <f t="shared" si="134"/>
        <v>0</v>
      </c>
      <c r="H396" s="13">
        <v>0</v>
      </c>
      <c r="I396" s="26" t="s">
        <v>235</v>
      </c>
      <c r="J396" s="15"/>
      <c r="K396" s="15"/>
      <c r="L396" s="26"/>
      <c r="M396" s="15"/>
      <c r="N396" s="5"/>
      <c r="O396" s="5"/>
      <c r="P396" s="5"/>
      <c r="Q396" s="18"/>
      <c r="R396" s="18"/>
    </row>
    <row r="397" spans="1:18" ht="23.25" customHeight="1">
      <c r="A397" s="88"/>
      <c r="B397" s="76" t="s">
        <v>240</v>
      </c>
      <c r="C397" s="76" t="s">
        <v>208</v>
      </c>
      <c r="D397" s="6" t="s">
        <v>4</v>
      </c>
      <c r="E397" s="2">
        <f>E398+E399+E400+E401</f>
        <v>0</v>
      </c>
      <c r="F397" s="2">
        <f>F398+F399+F400+F401</f>
        <v>0</v>
      </c>
      <c r="G397" s="2">
        <f t="shared" si="134"/>
        <v>0</v>
      </c>
      <c r="H397" s="2">
        <f>H398+H399+H400+H401</f>
        <v>0</v>
      </c>
      <c r="I397" s="24" t="s">
        <v>235</v>
      </c>
      <c r="J397" s="23">
        <v>1</v>
      </c>
      <c r="K397" s="5">
        <v>0</v>
      </c>
      <c r="L397" s="24">
        <f>ROUND(K397/J397 *100,3)</f>
        <v>0</v>
      </c>
      <c r="M397" s="5">
        <v>2</v>
      </c>
      <c r="N397" s="5">
        <v>1</v>
      </c>
      <c r="O397" s="5">
        <v>4</v>
      </c>
      <c r="P397" s="5">
        <v>4</v>
      </c>
      <c r="Q397" s="18"/>
      <c r="R397" s="18"/>
    </row>
    <row r="398" spans="1:18">
      <c r="A398" s="88"/>
      <c r="B398" s="76"/>
      <c r="C398" s="76"/>
      <c r="D398" s="6" t="s">
        <v>6</v>
      </c>
      <c r="E398" s="2">
        <v>0</v>
      </c>
      <c r="F398" s="2">
        <v>0</v>
      </c>
      <c r="G398" s="2">
        <f t="shared" si="134"/>
        <v>0</v>
      </c>
      <c r="H398" s="2">
        <v>0</v>
      </c>
      <c r="I398" s="24" t="s">
        <v>235</v>
      </c>
      <c r="J398" s="8"/>
      <c r="K398" s="5"/>
      <c r="L398" s="24"/>
      <c r="M398" s="5"/>
      <c r="N398" s="5"/>
      <c r="O398" s="5"/>
      <c r="P398" s="5"/>
      <c r="Q398" s="18"/>
      <c r="R398" s="18"/>
    </row>
    <row r="399" spans="1:18">
      <c r="A399" s="88"/>
      <c r="B399" s="76"/>
      <c r="C399" s="76"/>
      <c r="D399" s="56" t="s">
        <v>5</v>
      </c>
      <c r="E399" s="2">
        <v>0</v>
      </c>
      <c r="F399" s="2">
        <v>0</v>
      </c>
      <c r="G399" s="2">
        <f t="shared" si="134"/>
        <v>0</v>
      </c>
      <c r="H399" s="2">
        <v>0</v>
      </c>
      <c r="I399" s="24" t="s">
        <v>235</v>
      </c>
      <c r="J399" s="8"/>
      <c r="K399" s="5"/>
      <c r="L399" s="24"/>
      <c r="M399" s="5"/>
      <c r="N399" s="5"/>
      <c r="O399" s="5"/>
      <c r="P399" s="5"/>
      <c r="Q399" s="18"/>
      <c r="R399" s="18"/>
    </row>
    <row r="400" spans="1:18">
      <c r="A400" s="88"/>
      <c r="B400" s="76"/>
      <c r="C400" s="76"/>
      <c r="D400" s="6" t="s">
        <v>9</v>
      </c>
      <c r="E400" s="2">
        <v>0</v>
      </c>
      <c r="F400" s="2">
        <v>0</v>
      </c>
      <c r="G400" s="2">
        <v>0</v>
      </c>
      <c r="H400" s="2">
        <v>0</v>
      </c>
      <c r="I400" s="24" t="s">
        <v>235</v>
      </c>
      <c r="J400" s="8"/>
      <c r="K400" s="5"/>
      <c r="L400" s="24"/>
      <c r="M400" s="5"/>
      <c r="N400" s="5"/>
      <c r="O400" s="5"/>
      <c r="P400" s="5"/>
      <c r="Q400" s="18"/>
      <c r="R400" s="18"/>
    </row>
    <row r="401" spans="1:19" ht="27.75" customHeight="1">
      <c r="A401" s="88"/>
      <c r="B401" s="76"/>
      <c r="C401" s="76"/>
      <c r="D401" s="13" t="s">
        <v>7</v>
      </c>
      <c r="E401" s="2">
        <v>0</v>
      </c>
      <c r="F401" s="2">
        <v>0</v>
      </c>
      <c r="G401" s="2">
        <f t="shared" si="134"/>
        <v>0</v>
      </c>
      <c r="H401" s="2">
        <v>0</v>
      </c>
      <c r="I401" s="24" t="s">
        <v>235</v>
      </c>
      <c r="J401" s="5"/>
      <c r="K401" s="5"/>
      <c r="L401" s="24"/>
      <c r="M401" s="5"/>
      <c r="N401" s="5"/>
      <c r="O401" s="5"/>
      <c r="P401" s="5"/>
      <c r="Q401" s="18"/>
      <c r="R401" s="18"/>
    </row>
    <row r="402" spans="1:19" ht="26.25" customHeight="1">
      <c r="A402" s="88"/>
      <c r="B402" s="76" t="s">
        <v>79</v>
      </c>
      <c r="C402" s="76" t="s">
        <v>234</v>
      </c>
      <c r="D402" s="6" t="s">
        <v>4</v>
      </c>
      <c r="E402" s="2">
        <f>E403+E404+E405+E406</f>
        <v>91610.98</v>
      </c>
      <c r="F402" s="2">
        <f>F403+F404+F405+F406</f>
        <v>93660.781000000003</v>
      </c>
      <c r="G402" s="2">
        <f t="shared" ref="G402:G441" si="136">F402-E402</f>
        <v>2049.8010000000068</v>
      </c>
      <c r="H402" s="2">
        <f>H403+H404+H405+H406</f>
        <v>93653.971000000005</v>
      </c>
      <c r="I402" s="24">
        <f t="shared" si="135"/>
        <v>99.992999999999995</v>
      </c>
      <c r="J402" s="23">
        <v>0</v>
      </c>
      <c r="K402" s="5">
        <v>0</v>
      </c>
      <c r="L402" s="25">
        <f t="shared" ref="L402" si="137">ROUND(K402/I402 *100,3)</f>
        <v>0</v>
      </c>
      <c r="M402" s="5">
        <v>4</v>
      </c>
      <c r="N402" s="5">
        <v>4</v>
      </c>
      <c r="O402" s="5">
        <v>5</v>
      </c>
      <c r="P402" s="5">
        <v>5</v>
      </c>
      <c r="Q402" s="18"/>
      <c r="R402" s="18"/>
    </row>
    <row r="403" spans="1:19">
      <c r="A403" s="88"/>
      <c r="B403" s="76"/>
      <c r="C403" s="76"/>
      <c r="D403" s="6" t="s">
        <v>6</v>
      </c>
      <c r="E403" s="2">
        <v>0</v>
      </c>
      <c r="F403" s="2">
        <v>0</v>
      </c>
      <c r="G403" s="2">
        <f t="shared" si="136"/>
        <v>0</v>
      </c>
      <c r="H403" s="2">
        <v>0</v>
      </c>
      <c r="I403" s="24" t="s">
        <v>235</v>
      </c>
      <c r="J403" s="8"/>
      <c r="K403" s="5"/>
      <c r="L403" s="24"/>
      <c r="M403" s="5"/>
      <c r="N403" s="5"/>
      <c r="O403" s="5"/>
      <c r="P403" s="5"/>
      <c r="Q403" s="18"/>
      <c r="R403" s="18"/>
    </row>
    <row r="404" spans="1:19">
      <c r="A404" s="88"/>
      <c r="B404" s="76"/>
      <c r="C404" s="76"/>
      <c r="D404" s="56" t="s">
        <v>5</v>
      </c>
      <c r="E404" s="2">
        <v>91610.98</v>
      </c>
      <c r="F404" s="2">
        <v>93660.781000000003</v>
      </c>
      <c r="G404" s="2">
        <f t="shared" si="136"/>
        <v>2049.8010000000068</v>
      </c>
      <c r="H404" s="2">
        <v>93653.971000000005</v>
      </c>
      <c r="I404" s="24">
        <f t="shared" ref="I404" si="138">ROUND(H404/F404 *100,3)</f>
        <v>99.992999999999995</v>
      </c>
      <c r="J404" s="8"/>
      <c r="K404" s="5"/>
      <c r="L404" s="24"/>
      <c r="M404" s="5"/>
      <c r="N404" s="5"/>
      <c r="O404" s="5"/>
      <c r="P404" s="5"/>
      <c r="Q404" s="18"/>
      <c r="R404" s="18"/>
    </row>
    <row r="405" spans="1:19">
      <c r="A405" s="88"/>
      <c r="B405" s="76"/>
      <c r="C405" s="76"/>
      <c r="D405" s="6" t="s">
        <v>9</v>
      </c>
      <c r="E405" s="2">
        <v>0</v>
      </c>
      <c r="F405" s="2">
        <v>0</v>
      </c>
      <c r="G405" s="2">
        <f t="shared" si="136"/>
        <v>0</v>
      </c>
      <c r="H405" s="2">
        <v>0</v>
      </c>
      <c r="I405" s="24" t="s">
        <v>235</v>
      </c>
      <c r="J405" s="8"/>
      <c r="K405" s="5"/>
      <c r="L405" s="24"/>
      <c r="M405" s="5"/>
      <c r="N405" s="5"/>
      <c r="O405" s="5"/>
      <c r="P405" s="5"/>
      <c r="Q405" s="18"/>
      <c r="R405" s="18"/>
    </row>
    <row r="406" spans="1:19" ht="27" customHeight="1">
      <c r="A406" s="88"/>
      <c r="B406" s="76"/>
      <c r="C406" s="76"/>
      <c r="D406" s="56" t="s">
        <v>7</v>
      </c>
      <c r="E406" s="13">
        <v>0</v>
      </c>
      <c r="F406" s="13">
        <v>0</v>
      </c>
      <c r="G406" s="13">
        <f t="shared" si="136"/>
        <v>0</v>
      </c>
      <c r="H406" s="13">
        <v>0</v>
      </c>
      <c r="I406" s="26" t="s">
        <v>235</v>
      </c>
      <c r="J406" s="15"/>
      <c r="K406" s="5"/>
      <c r="L406" s="24"/>
      <c r="M406" s="5"/>
      <c r="N406" s="5"/>
      <c r="O406" s="5"/>
      <c r="P406" s="5"/>
      <c r="Q406" s="18"/>
      <c r="R406" s="18"/>
    </row>
    <row r="407" spans="1:19" ht="24" customHeight="1">
      <c r="A407" s="91" t="s">
        <v>248</v>
      </c>
      <c r="B407" s="91" t="s">
        <v>80</v>
      </c>
      <c r="C407" s="91" t="s">
        <v>81</v>
      </c>
      <c r="D407" s="10" t="s">
        <v>4</v>
      </c>
      <c r="E407" s="3">
        <f>E412+E417+E422+E427+E432+E437</f>
        <v>479245.52400000003</v>
      </c>
      <c r="F407" s="3">
        <f>F412+F417+F422+F427+F432+F437</f>
        <v>460575.51099999994</v>
      </c>
      <c r="G407" s="3">
        <f t="shared" si="136"/>
        <v>-18670.013000000094</v>
      </c>
      <c r="H407" s="3">
        <f>H412+H417+H422+H427+H432+H437</f>
        <v>459705.033</v>
      </c>
      <c r="I407" s="7">
        <f>H407/F407*100</f>
        <v>99.811002109489067</v>
      </c>
      <c r="J407" s="58">
        <v>25</v>
      </c>
      <c r="K407" s="4">
        <v>25</v>
      </c>
      <c r="L407" s="4">
        <f t="shared" ref="L407:L437" si="139">(K407/J407)*100</f>
        <v>100</v>
      </c>
      <c r="M407" s="4">
        <v>27</v>
      </c>
      <c r="N407" s="4">
        <v>27</v>
      </c>
      <c r="O407" s="4">
        <v>60</v>
      </c>
      <c r="P407" s="4">
        <v>60</v>
      </c>
      <c r="Q407" s="41"/>
      <c r="R407" s="41"/>
      <c r="S407" s="49"/>
    </row>
    <row r="408" spans="1:19" ht="21">
      <c r="A408" s="91"/>
      <c r="B408" s="91"/>
      <c r="C408" s="91"/>
      <c r="D408" s="10" t="s">
        <v>6</v>
      </c>
      <c r="E408" s="3">
        <f t="shared" ref="E408:E411" si="140">E413+E418+E423+E428+E433+E438</f>
        <v>208415.69999999998</v>
      </c>
      <c r="F408" s="3">
        <f>F413+F418+F423+F428+F433+F438</f>
        <v>187415.69999999998</v>
      </c>
      <c r="G408" s="3">
        <f t="shared" si="136"/>
        <v>-21000</v>
      </c>
      <c r="H408" s="3">
        <f>H413+H418+H423+H428+H433+H438</f>
        <v>186730.97</v>
      </c>
      <c r="I408" s="7">
        <f t="shared" ref="I408:I439" si="141">H408/F408*100</f>
        <v>99.634646403689771</v>
      </c>
      <c r="J408" s="23">
        <v>7</v>
      </c>
      <c r="K408" s="5">
        <v>7</v>
      </c>
      <c r="L408" s="5">
        <f t="shared" si="139"/>
        <v>100</v>
      </c>
      <c r="M408" s="4"/>
      <c r="N408" s="4"/>
      <c r="O408" s="4"/>
      <c r="P408" s="4"/>
      <c r="Q408" s="41"/>
      <c r="R408" s="41"/>
    </row>
    <row r="409" spans="1:19">
      <c r="A409" s="91"/>
      <c r="B409" s="91"/>
      <c r="C409" s="91"/>
      <c r="D409" s="55" t="s">
        <v>5</v>
      </c>
      <c r="E409" s="3">
        <f t="shared" si="140"/>
        <v>270829.82399999996</v>
      </c>
      <c r="F409" s="3">
        <v>273159.81099999999</v>
      </c>
      <c r="G409" s="3">
        <f t="shared" si="136"/>
        <v>2329.9870000000228</v>
      </c>
      <c r="H409" s="3">
        <f>H414+H419+H424+H429+H434+H439</f>
        <v>272974.06300000002</v>
      </c>
      <c r="I409" s="7">
        <f t="shared" si="141"/>
        <v>99.932000245819481</v>
      </c>
      <c r="J409" s="58"/>
      <c r="K409" s="4"/>
      <c r="L409" s="4"/>
      <c r="M409" s="4"/>
      <c r="N409" s="4"/>
      <c r="O409" s="4"/>
      <c r="P409" s="4"/>
      <c r="Q409" s="41"/>
      <c r="R409" s="41"/>
    </row>
    <row r="410" spans="1:19">
      <c r="A410" s="91"/>
      <c r="B410" s="91"/>
      <c r="C410" s="91"/>
      <c r="D410" s="10" t="s">
        <v>9</v>
      </c>
      <c r="E410" s="3">
        <f t="shared" si="140"/>
        <v>0</v>
      </c>
      <c r="F410" s="3">
        <v>0</v>
      </c>
      <c r="G410" s="3">
        <f t="shared" si="136"/>
        <v>0</v>
      </c>
      <c r="H410" s="3">
        <v>0</v>
      </c>
      <c r="I410" s="7" t="s">
        <v>235</v>
      </c>
      <c r="J410" s="58"/>
      <c r="K410" s="4"/>
      <c r="L410" s="4"/>
      <c r="M410" s="4"/>
      <c r="N410" s="4"/>
      <c r="O410" s="4"/>
      <c r="P410" s="4"/>
      <c r="Q410" s="41"/>
      <c r="R410" s="41"/>
    </row>
    <row r="411" spans="1:19" ht="29.25" customHeight="1">
      <c r="A411" s="91"/>
      <c r="B411" s="91"/>
      <c r="C411" s="91"/>
      <c r="D411" s="3" t="s">
        <v>7</v>
      </c>
      <c r="E411" s="3">
        <f t="shared" si="140"/>
        <v>0</v>
      </c>
      <c r="F411" s="3">
        <v>0</v>
      </c>
      <c r="G411" s="3">
        <f t="shared" si="136"/>
        <v>0</v>
      </c>
      <c r="H411" s="3">
        <v>0</v>
      </c>
      <c r="I411" s="7" t="s">
        <v>235</v>
      </c>
      <c r="J411" s="58"/>
      <c r="K411" s="4"/>
      <c r="L411" s="4"/>
      <c r="M411" s="4"/>
      <c r="N411" s="4"/>
      <c r="O411" s="4"/>
      <c r="P411" s="4"/>
      <c r="Q411" s="41"/>
      <c r="R411" s="41"/>
    </row>
    <row r="412" spans="1:19" ht="24" customHeight="1">
      <c r="A412" s="88"/>
      <c r="B412" s="76" t="s">
        <v>82</v>
      </c>
      <c r="C412" s="89" t="s">
        <v>81</v>
      </c>
      <c r="D412" s="10" t="s">
        <v>4</v>
      </c>
      <c r="E412" s="2">
        <f>E413+E414</f>
        <v>27314.185000000001</v>
      </c>
      <c r="F412" s="2">
        <f>F413+F414</f>
        <v>27314.185000000001</v>
      </c>
      <c r="G412" s="2">
        <f t="shared" si="136"/>
        <v>0</v>
      </c>
      <c r="H412" s="2">
        <f>H413+H414</f>
        <v>27300.98</v>
      </c>
      <c r="I412" s="29">
        <f t="shared" si="141"/>
        <v>99.951655156469059</v>
      </c>
      <c r="J412" s="23">
        <v>1</v>
      </c>
      <c r="K412" s="5">
        <v>1</v>
      </c>
      <c r="L412" s="5">
        <f t="shared" si="139"/>
        <v>100</v>
      </c>
      <c r="M412" s="5">
        <v>2</v>
      </c>
      <c r="N412" s="5">
        <v>2</v>
      </c>
      <c r="O412" s="5">
        <v>12</v>
      </c>
      <c r="P412" s="5">
        <v>12</v>
      </c>
      <c r="Q412" s="18"/>
      <c r="R412" s="18"/>
    </row>
    <row r="413" spans="1:19">
      <c r="A413" s="88"/>
      <c r="B413" s="76"/>
      <c r="C413" s="89"/>
      <c r="D413" s="6" t="s">
        <v>6</v>
      </c>
      <c r="E413" s="2">
        <v>26767.9</v>
      </c>
      <c r="F413" s="2">
        <v>26767.9</v>
      </c>
      <c r="G413" s="2">
        <f t="shared" si="136"/>
        <v>0</v>
      </c>
      <c r="H413" s="2">
        <v>26754.958999999999</v>
      </c>
      <c r="I413" s="29">
        <f t="shared" si="141"/>
        <v>99.951654780539371</v>
      </c>
      <c r="J413" s="23"/>
      <c r="K413" s="5"/>
      <c r="L413" s="5"/>
      <c r="M413" s="5"/>
      <c r="N413" s="5"/>
      <c r="O413" s="5"/>
      <c r="P413" s="5"/>
      <c r="Q413" s="18"/>
      <c r="R413" s="18"/>
    </row>
    <row r="414" spans="1:19">
      <c r="A414" s="88"/>
      <c r="B414" s="76"/>
      <c r="C414" s="89"/>
      <c r="D414" s="56" t="s">
        <v>5</v>
      </c>
      <c r="E414" s="2">
        <v>546.28499999999997</v>
      </c>
      <c r="F414" s="2">
        <v>546.28499999999997</v>
      </c>
      <c r="G414" s="2">
        <f t="shared" si="136"/>
        <v>0</v>
      </c>
      <c r="H414" s="2">
        <v>546.02099999999996</v>
      </c>
      <c r="I414" s="29">
        <f t="shared" si="141"/>
        <v>99.951673576979047</v>
      </c>
      <c r="J414" s="23"/>
      <c r="K414" s="5"/>
      <c r="L414" s="5"/>
      <c r="M414" s="5"/>
      <c r="N414" s="5"/>
      <c r="O414" s="5"/>
      <c r="P414" s="5"/>
      <c r="Q414" s="18"/>
      <c r="R414" s="18"/>
    </row>
    <row r="415" spans="1:19">
      <c r="A415" s="88"/>
      <c r="B415" s="76"/>
      <c r="C415" s="89"/>
      <c r="D415" s="6" t="s">
        <v>9</v>
      </c>
      <c r="E415" s="2">
        <v>0</v>
      </c>
      <c r="F415" s="2">
        <v>0</v>
      </c>
      <c r="G415" s="2">
        <f t="shared" si="136"/>
        <v>0</v>
      </c>
      <c r="H415" s="2">
        <v>0</v>
      </c>
      <c r="I415" s="29"/>
      <c r="J415" s="23"/>
      <c r="K415" s="5"/>
      <c r="L415" s="5"/>
      <c r="M415" s="5"/>
      <c r="N415" s="5"/>
      <c r="O415" s="5"/>
      <c r="P415" s="5"/>
      <c r="Q415" s="18"/>
      <c r="R415" s="18"/>
    </row>
    <row r="416" spans="1:19" ht="25.5" customHeight="1">
      <c r="A416" s="88"/>
      <c r="B416" s="76"/>
      <c r="C416" s="89"/>
      <c r="D416" s="2" t="s">
        <v>7</v>
      </c>
      <c r="E416" s="2">
        <v>0</v>
      </c>
      <c r="F416" s="2">
        <v>0</v>
      </c>
      <c r="G416" s="2">
        <f t="shared" si="136"/>
        <v>0</v>
      </c>
      <c r="H416" s="2">
        <v>0</v>
      </c>
      <c r="I416" s="29"/>
      <c r="J416" s="23"/>
      <c r="K416" s="5"/>
      <c r="L416" s="5"/>
      <c r="M416" s="5"/>
      <c r="N416" s="5"/>
      <c r="O416" s="5"/>
      <c r="P416" s="5"/>
      <c r="Q416" s="18"/>
      <c r="R416" s="18"/>
    </row>
    <row r="417" spans="1:18" ht="24" customHeight="1">
      <c r="A417" s="88"/>
      <c r="B417" s="76" t="s">
        <v>83</v>
      </c>
      <c r="C417" s="89" t="s">
        <v>81</v>
      </c>
      <c r="D417" s="10" t="s">
        <v>4</v>
      </c>
      <c r="E417" s="2">
        <f>E418+E419+E420</f>
        <v>207832.06899999999</v>
      </c>
      <c r="F417" s="2">
        <f>F418+F419</f>
        <v>184269.147</v>
      </c>
      <c r="G417" s="2">
        <f t="shared" si="136"/>
        <v>-23562.921999999991</v>
      </c>
      <c r="H417" s="2">
        <f>H418+H419</f>
        <v>183599.88999999998</v>
      </c>
      <c r="I417" s="29">
        <f t="shared" si="141"/>
        <v>99.636804635558434</v>
      </c>
      <c r="J417" s="23">
        <v>4</v>
      </c>
      <c r="K417" s="5">
        <v>4</v>
      </c>
      <c r="L417" s="5">
        <f t="shared" si="139"/>
        <v>100</v>
      </c>
      <c r="M417" s="5">
        <v>6</v>
      </c>
      <c r="N417" s="5">
        <v>6</v>
      </c>
      <c r="O417" s="5">
        <v>20</v>
      </c>
      <c r="P417" s="5">
        <v>20</v>
      </c>
      <c r="Q417" s="18"/>
      <c r="R417" s="18"/>
    </row>
    <row r="418" spans="1:18">
      <c r="A418" s="88"/>
      <c r="B418" s="76"/>
      <c r="C418" s="89"/>
      <c r="D418" s="6" t="s">
        <v>6</v>
      </c>
      <c r="E418" s="2">
        <v>180716.9</v>
      </c>
      <c r="F418" s="2">
        <v>159716.9</v>
      </c>
      <c r="G418" s="2">
        <f t="shared" si="136"/>
        <v>-21000</v>
      </c>
      <c r="H418" s="2">
        <v>159047.72099999999</v>
      </c>
      <c r="I418" s="29">
        <f t="shared" si="141"/>
        <v>99.581021795439312</v>
      </c>
      <c r="J418" s="23"/>
      <c r="K418" s="5"/>
      <c r="L418" s="5"/>
      <c r="M418" s="5"/>
      <c r="N418" s="5"/>
      <c r="O418" s="5"/>
      <c r="P418" s="5"/>
      <c r="Q418" s="18"/>
      <c r="R418" s="18"/>
    </row>
    <row r="419" spans="1:18">
      <c r="A419" s="88"/>
      <c r="B419" s="76"/>
      <c r="C419" s="89"/>
      <c r="D419" s="56" t="s">
        <v>5</v>
      </c>
      <c r="E419" s="2">
        <v>27115.169000000002</v>
      </c>
      <c r="F419" s="2">
        <v>24552.246999999999</v>
      </c>
      <c r="G419" s="2">
        <f t="shared" si="136"/>
        <v>-2562.9220000000023</v>
      </c>
      <c r="H419" s="2">
        <v>24552.169000000002</v>
      </c>
      <c r="I419" s="29">
        <f t="shared" si="141"/>
        <v>99.999682310136421</v>
      </c>
      <c r="J419" s="23"/>
      <c r="K419" s="5"/>
      <c r="L419" s="5"/>
      <c r="M419" s="5"/>
      <c r="N419" s="5"/>
      <c r="O419" s="5"/>
      <c r="P419" s="5"/>
      <c r="Q419" s="18"/>
      <c r="R419" s="18"/>
    </row>
    <row r="420" spans="1:18">
      <c r="A420" s="88"/>
      <c r="B420" s="76"/>
      <c r="C420" s="89"/>
      <c r="D420" s="6" t="s">
        <v>9</v>
      </c>
      <c r="E420" s="2">
        <v>0</v>
      </c>
      <c r="F420" s="2">
        <v>0</v>
      </c>
      <c r="G420" s="2">
        <f t="shared" si="136"/>
        <v>0</v>
      </c>
      <c r="H420" s="2">
        <v>0</v>
      </c>
      <c r="I420" s="29"/>
      <c r="J420" s="23"/>
      <c r="K420" s="5"/>
      <c r="L420" s="5"/>
      <c r="M420" s="5"/>
      <c r="N420" s="5"/>
      <c r="O420" s="5"/>
      <c r="P420" s="5"/>
      <c r="Q420" s="18"/>
      <c r="R420" s="18"/>
    </row>
    <row r="421" spans="1:18" ht="26.25" customHeight="1">
      <c r="A421" s="88"/>
      <c r="B421" s="76"/>
      <c r="C421" s="89"/>
      <c r="D421" s="13" t="s">
        <v>7</v>
      </c>
      <c r="E421" s="2">
        <v>0</v>
      </c>
      <c r="F421" s="2">
        <v>0</v>
      </c>
      <c r="G421" s="2">
        <f t="shared" si="136"/>
        <v>0</v>
      </c>
      <c r="H421" s="2">
        <v>0</v>
      </c>
      <c r="I421" s="29"/>
      <c r="J421" s="23"/>
      <c r="K421" s="5"/>
      <c r="L421" s="5"/>
      <c r="M421" s="5"/>
      <c r="N421" s="5"/>
      <c r="O421" s="5"/>
      <c r="P421" s="5"/>
      <c r="Q421" s="18"/>
      <c r="R421" s="18"/>
    </row>
    <row r="422" spans="1:18" ht="27" customHeight="1">
      <c r="A422" s="88"/>
      <c r="B422" s="76" t="s">
        <v>84</v>
      </c>
      <c r="C422" s="89" t="s">
        <v>81</v>
      </c>
      <c r="D422" s="10" t="s">
        <v>4</v>
      </c>
      <c r="E422" s="2">
        <f>E423+E424</f>
        <v>13805.785</v>
      </c>
      <c r="F422" s="2">
        <f>F423+F424</f>
        <v>13805.785</v>
      </c>
      <c r="G422" s="2">
        <f t="shared" si="136"/>
        <v>0</v>
      </c>
      <c r="H422" s="2">
        <f>H423+H424</f>
        <v>13805.264999999999</v>
      </c>
      <c r="I422" s="29">
        <f t="shared" si="141"/>
        <v>99.99623346300119</v>
      </c>
      <c r="J422" s="23">
        <v>5</v>
      </c>
      <c r="K422" s="5">
        <v>5</v>
      </c>
      <c r="L422" s="5">
        <f t="shared" si="139"/>
        <v>100</v>
      </c>
      <c r="M422" s="5">
        <v>8</v>
      </c>
      <c r="N422" s="5">
        <v>8</v>
      </c>
      <c r="O422" s="5">
        <v>4</v>
      </c>
      <c r="P422" s="5">
        <v>4</v>
      </c>
      <c r="Q422" s="18"/>
      <c r="R422" s="18"/>
    </row>
    <row r="423" spans="1:18">
      <c r="A423" s="88"/>
      <c r="B423" s="76"/>
      <c r="C423" s="89"/>
      <c r="D423" s="6" t="s">
        <v>6</v>
      </c>
      <c r="E423" s="2">
        <v>0</v>
      </c>
      <c r="F423" s="2">
        <v>0</v>
      </c>
      <c r="G423" s="2">
        <f t="shared" si="136"/>
        <v>0</v>
      </c>
      <c r="H423" s="2">
        <v>0</v>
      </c>
      <c r="I423" s="29" t="s">
        <v>235</v>
      </c>
      <c r="J423" s="23"/>
      <c r="K423" s="5"/>
      <c r="L423" s="5"/>
      <c r="M423" s="5"/>
      <c r="N423" s="5"/>
      <c r="O423" s="5"/>
      <c r="P423" s="5"/>
      <c r="Q423" s="18"/>
      <c r="R423" s="18"/>
    </row>
    <row r="424" spans="1:18">
      <c r="A424" s="88"/>
      <c r="B424" s="76"/>
      <c r="C424" s="89"/>
      <c r="D424" s="56" t="s">
        <v>5</v>
      </c>
      <c r="E424" s="2">
        <v>13805.785</v>
      </c>
      <c r="F424" s="2">
        <v>13805.785</v>
      </c>
      <c r="G424" s="2">
        <f t="shared" si="136"/>
        <v>0</v>
      </c>
      <c r="H424" s="2">
        <v>13805.264999999999</v>
      </c>
      <c r="I424" s="29">
        <f t="shared" si="141"/>
        <v>99.99623346300119</v>
      </c>
      <c r="J424" s="23"/>
      <c r="K424" s="5"/>
      <c r="L424" s="5"/>
      <c r="M424" s="5"/>
      <c r="N424" s="5"/>
      <c r="O424" s="5"/>
      <c r="P424" s="5"/>
      <c r="Q424" s="18"/>
      <c r="R424" s="18"/>
    </row>
    <row r="425" spans="1:18">
      <c r="A425" s="88"/>
      <c r="B425" s="76"/>
      <c r="C425" s="89"/>
      <c r="D425" s="6" t="s">
        <v>9</v>
      </c>
      <c r="E425" s="2">
        <v>0</v>
      </c>
      <c r="F425" s="2">
        <v>0</v>
      </c>
      <c r="G425" s="2">
        <f t="shared" si="136"/>
        <v>0</v>
      </c>
      <c r="H425" s="2">
        <v>0</v>
      </c>
      <c r="I425" s="29" t="s">
        <v>235</v>
      </c>
      <c r="J425" s="23"/>
      <c r="K425" s="5"/>
      <c r="L425" s="5"/>
      <c r="M425" s="5"/>
      <c r="N425" s="5"/>
      <c r="O425" s="5"/>
      <c r="P425" s="5"/>
      <c r="Q425" s="18"/>
      <c r="R425" s="18"/>
    </row>
    <row r="426" spans="1:18" ht="22.5" customHeight="1">
      <c r="A426" s="88"/>
      <c r="B426" s="76"/>
      <c r="C426" s="89"/>
      <c r="D426" s="13" t="s">
        <v>7</v>
      </c>
      <c r="E426" s="2">
        <v>0</v>
      </c>
      <c r="F426" s="2">
        <v>0</v>
      </c>
      <c r="G426" s="2">
        <f t="shared" si="136"/>
        <v>0</v>
      </c>
      <c r="H426" s="2">
        <v>0</v>
      </c>
      <c r="I426" s="29" t="s">
        <v>235</v>
      </c>
      <c r="J426" s="23"/>
      <c r="K426" s="5"/>
      <c r="L426" s="5"/>
      <c r="M426" s="5"/>
      <c r="N426" s="5"/>
      <c r="O426" s="5"/>
      <c r="P426" s="5"/>
      <c r="Q426" s="18"/>
      <c r="R426" s="18"/>
    </row>
    <row r="427" spans="1:18">
      <c r="A427" s="88"/>
      <c r="B427" s="76" t="s">
        <v>85</v>
      </c>
      <c r="C427" s="89" t="s">
        <v>81</v>
      </c>
      <c r="D427" s="10" t="s">
        <v>4</v>
      </c>
      <c r="E427" s="2">
        <f>E428+E429</f>
        <v>227930.356</v>
      </c>
      <c r="F427" s="2">
        <f>F428+F429</f>
        <v>232848.09299999999</v>
      </c>
      <c r="G427" s="2">
        <f t="shared" si="136"/>
        <v>4917.7369999999937</v>
      </c>
      <c r="H427" s="2">
        <f>H428+H429</f>
        <v>232663.66099999999</v>
      </c>
      <c r="I427" s="29">
        <f t="shared" si="141"/>
        <v>99.920792995285552</v>
      </c>
      <c r="J427" s="23">
        <v>3</v>
      </c>
      <c r="K427" s="5">
        <v>3</v>
      </c>
      <c r="L427" s="5">
        <f t="shared" si="139"/>
        <v>100</v>
      </c>
      <c r="M427" s="5">
        <v>4</v>
      </c>
      <c r="N427" s="5">
        <v>4</v>
      </c>
      <c r="O427" s="5">
        <v>0</v>
      </c>
      <c r="P427" s="5">
        <v>0</v>
      </c>
      <c r="Q427" s="18"/>
      <c r="R427" s="18"/>
    </row>
    <row r="428" spans="1:18" ht="22.5" customHeight="1">
      <c r="A428" s="88"/>
      <c r="B428" s="76"/>
      <c r="C428" s="89"/>
      <c r="D428" s="6" t="s">
        <v>6</v>
      </c>
      <c r="E428" s="2">
        <v>0</v>
      </c>
      <c r="F428" s="2">
        <v>0</v>
      </c>
      <c r="G428" s="2">
        <f t="shared" si="136"/>
        <v>0</v>
      </c>
      <c r="H428" s="2">
        <v>0</v>
      </c>
      <c r="I428" s="29" t="s">
        <v>235</v>
      </c>
      <c r="J428" s="23"/>
      <c r="K428" s="5"/>
      <c r="L428" s="5"/>
      <c r="M428" s="5"/>
      <c r="N428" s="5"/>
      <c r="O428" s="5"/>
      <c r="P428" s="5"/>
      <c r="Q428" s="18"/>
      <c r="R428" s="18"/>
    </row>
    <row r="429" spans="1:18">
      <c r="A429" s="88"/>
      <c r="B429" s="76"/>
      <c r="C429" s="89"/>
      <c r="D429" s="56" t="s">
        <v>5</v>
      </c>
      <c r="E429" s="2">
        <v>227930.356</v>
      </c>
      <c r="F429" s="2">
        <v>232848.09299999999</v>
      </c>
      <c r="G429" s="2">
        <f t="shared" si="136"/>
        <v>4917.7369999999937</v>
      </c>
      <c r="H429" s="2">
        <v>232663.66099999999</v>
      </c>
      <c r="I429" s="29">
        <f t="shared" si="141"/>
        <v>99.920792995285552</v>
      </c>
      <c r="J429" s="23"/>
      <c r="K429" s="5"/>
      <c r="L429" s="5"/>
      <c r="M429" s="5"/>
      <c r="N429" s="5"/>
      <c r="O429" s="5"/>
      <c r="P429" s="5"/>
      <c r="Q429" s="18"/>
      <c r="R429" s="18"/>
    </row>
    <row r="430" spans="1:18">
      <c r="A430" s="88"/>
      <c r="B430" s="76"/>
      <c r="C430" s="89"/>
      <c r="D430" s="6" t="s">
        <v>9</v>
      </c>
      <c r="E430" s="2">
        <v>0</v>
      </c>
      <c r="F430" s="2">
        <v>0</v>
      </c>
      <c r="G430" s="2">
        <f t="shared" si="136"/>
        <v>0</v>
      </c>
      <c r="H430" s="2">
        <v>0</v>
      </c>
      <c r="I430" s="29" t="s">
        <v>235</v>
      </c>
      <c r="J430" s="23"/>
      <c r="K430" s="5"/>
      <c r="L430" s="5"/>
      <c r="M430" s="5"/>
      <c r="N430" s="5"/>
      <c r="O430" s="5"/>
      <c r="P430" s="5"/>
      <c r="Q430" s="18"/>
      <c r="R430" s="18"/>
    </row>
    <row r="431" spans="1:18" ht="25.5" customHeight="1">
      <c r="A431" s="88"/>
      <c r="B431" s="76"/>
      <c r="C431" s="89"/>
      <c r="D431" s="13" t="s">
        <v>7</v>
      </c>
      <c r="E431" s="13">
        <v>0</v>
      </c>
      <c r="F431" s="13">
        <v>0</v>
      </c>
      <c r="G431" s="13">
        <f t="shared" si="136"/>
        <v>0</v>
      </c>
      <c r="H431" s="13">
        <v>0</v>
      </c>
      <c r="I431" s="54" t="s">
        <v>235</v>
      </c>
      <c r="J431" s="23"/>
      <c r="K431" s="5"/>
      <c r="L431" s="5"/>
      <c r="M431" s="5"/>
      <c r="N431" s="5"/>
      <c r="O431" s="5"/>
      <c r="P431" s="5"/>
      <c r="Q431" s="18"/>
      <c r="R431" s="18"/>
    </row>
    <row r="432" spans="1:18" ht="22.5" customHeight="1">
      <c r="A432" s="88"/>
      <c r="B432" s="76" t="s">
        <v>86</v>
      </c>
      <c r="C432" s="89" t="s">
        <v>81</v>
      </c>
      <c r="D432" s="10" t="s">
        <v>4</v>
      </c>
      <c r="E432" s="2">
        <f>E433+E434</f>
        <v>1293.1289999999999</v>
      </c>
      <c r="F432" s="2">
        <f>F433+F434</f>
        <v>1268.3009999999999</v>
      </c>
      <c r="G432" s="2">
        <f t="shared" si="136"/>
        <v>-24.827999999999975</v>
      </c>
      <c r="H432" s="2">
        <f>H433+H434</f>
        <v>1268.2370000000001</v>
      </c>
      <c r="I432" s="29">
        <f t="shared" si="141"/>
        <v>99.994953879244761</v>
      </c>
      <c r="J432" s="23">
        <v>2</v>
      </c>
      <c r="K432" s="5">
        <v>2</v>
      </c>
      <c r="L432" s="5">
        <f t="shared" si="139"/>
        <v>100</v>
      </c>
      <c r="M432" s="5">
        <v>5</v>
      </c>
      <c r="N432" s="5">
        <v>5</v>
      </c>
      <c r="O432" s="5">
        <v>20</v>
      </c>
      <c r="P432" s="5">
        <v>20</v>
      </c>
      <c r="Q432" s="18"/>
      <c r="R432" s="18"/>
    </row>
    <row r="433" spans="1:18">
      <c r="A433" s="88"/>
      <c r="B433" s="76"/>
      <c r="C433" s="89"/>
      <c r="D433" s="6" t="s">
        <v>6</v>
      </c>
      <c r="E433" s="2">
        <v>0</v>
      </c>
      <c r="F433" s="2">
        <v>0</v>
      </c>
      <c r="G433" s="2">
        <f t="shared" si="136"/>
        <v>0</v>
      </c>
      <c r="H433" s="2">
        <v>0</v>
      </c>
      <c r="I433" s="29" t="s">
        <v>235</v>
      </c>
      <c r="J433" s="23"/>
      <c r="K433" s="5"/>
      <c r="L433" s="5"/>
      <c r="M433" s="5"/>
      <c r="N433" s="5"/>
      <c r="O433" s="5"/>
      <c r="P433" s="5"/>
      <c r="Q433" s="18"/>
      <c r="R433" s="18"/>
    </row>
    <row r="434" spans="1:18">
      <c r="A434" s="88"/>
      <c r="B434" s="76"/>
      <c r="C434" s="89"/>
      <c r="D434" s="56" t="s">
        <v>5</v>
      </c>
      <c r="E434" s="2">
        <v>1293.1289999999999</v>
      </c>
      <c r="F434" s="2">
        <v>1268.3009999999999</v>
      </c>
      <c r="G434" s="2">
        <f t="shared" si="136"/>
        <v>-24.827999999999975</v>
      </c>
      <c r="H434" s="2">
        <v>1268.2370000000001</v>
      </c>
      <c r="I434" s="29">
        <f t="shared" si="141"/>
        <v>99.994953879244761</v>
      </c>
      <c r="J434" s="23"/>
      <c r="K434" s="5"/>
      <c r="L434" s="5"/>
      <c r="M434" s="5"/>
      <c r="N434" s="5"/>
      <c r="O434" s="5"/>
      <c r="P434" s="5"/>
      <c r="Q434" s="18"/>
      <c r="R434" s="18"/>
    </row>
    <row r="435" spans="1:18">
      <c r="A435" s="88"/>
      <c r="B435" s="76"/>
      <c r="C435" s="89"/>
      <c r="D435" s="6" t="s">
        <v>9</v>
      </c>
      <c r="E435" s="2">
        <v>0</v>
      </c>
      <c r="F435" s="2">
        <v>0</v>
      </c>
      <c r="G435" s="2">
        <f t="shared" si="136"/>
        <v>0</v>
      </c>
      <c r="H435" s="2">
        <v>0</v>
      </c>
      <c r="I435" s="29" t="s">
        <v>235</v>
      </c>
      <c r="J435" s="23"/>
      <c r="K435" s="5"/>
      <c r="L435" s="5"/>
      <c r="M435" s="5"/>
      <c r="N435" s="5"/>
      <c r="O435" s="5"/>
      <c r="P435" s="5"/>
      <c r="Q435" s="18"/>
      <c r="R435" s="18"/>
    </row>
    <row r="436" spans="1:18" ht="27" customHeight="1">
      <c r="A436" s="88"/>
      <c r="B436" s="76"/>
      <c r="C436" s="89"/>
      <c r="D436" s="13" t="s">
        <v>7</v>
      </c>
      <c r="E436" s="2">
        <v>0</v>
      </c>
      <c r="F436" s="2">
        <v>0</v>
      </c>
      <c r="G436" s="2">
        <f t="shared" si="136"/>
        <v>0</v>
      </c>
      <c r="H436" s="2">
        <v>0</v>
      </c>
      <c r="I436" s="29" t="s">
        <v>235</v>
      </c>
      <c r="J436" s="23"/>
      <c r="K436" s="5"/>
      <c r="L436" s="5"/>
      <c r="M436" s="5"/>
      <c r="N436" s="5"/>
      <c r="O436" s="5"/>
      <c r="P436" s="5"/>
      <c r="Q436" s="18"/>
      <c r="R436" s="18"/>
    </row>
    <row r="437" spans="1:18" ht="26.25" customHeight="1">
      <c r="A437" s="88"/>
      <c r="B437" s="76" t="s">
        <v>87</v>
      </c>
      <c r="C437" s="89" t="s">
        <v>81</v>
      </c>
      <c r="D437" s="10" t="s">
        <v>4</v>
      </c>
      <c r="E437" s="2">
        <f>E438+E439</f>
        <v>1070</v>
      </c>
      <c r="F437" s="2">
        <f>F438+F439</f>
        <v>1070</v>
      </c>
      <c r="G437" s="2">
        <f t="shared" si="136"/>
        <v>0</v>
      </c>
      <c r="H437" s="2">
        <f>H438+H439</f>
        <v>1067</v>
      </c>
      <c r="I437" s="29">
        <f t="shared" si="141"/>
        <v>99.719626168224295</v>
      </c>
      <c r="J437" s="23">
        <v>3</v>
      </c>
      <c r="K437" s="5">
        <v>3</v>
      </c>
      <c r="L437" s="5">
        <f t="shared" si="139"/>
        <v>100</v>
      </c>
      <c r="M437" s="5">
        <v>2</v>
      </c>
      <c r="N437" s="5">
        <v>2</v>
      </c>
      <c r="O437" s="5">
        <v>4</v>
      </c>
      <c r="P437" s="5">
        <v>4</v>
      </c>
      <c r="Q437" s="18"/>
      <c r="R437" s="18"/>
    </row>
    <row r="438" spans="1:18">
      <c r="A438" s="88"/>
      <c r="B438" s="76"/>
      <c r="C438" s="89"/>
      <c r="D438" s="6" t="s">
        <v>6</v>
      </c>
      <c r="E438" s="2">
        <v>930.9</v>
      </c>
      <c r="F438" s="2">
        <v>930.9</v>
      </c>
      <c r="G438" s="2">
        <f t="shared" si="136"/>
        <v>0</v>
      </c>
      <c r="H438" s="2">
        <v>928.29</v>
      </c>
      <c r="I438" s="29">
        <f t="shared" si="141"/>
        <v>99.719626168224295</v>
      </c>
      <c r="J438" s="8"/>
      <c r="K438" s="5"/>
      <c r="L438" s="5"/>
      <c r="M438" s="5"/>
      <c r="N438" s="5"/>
      <c r="O438" s="5"/>
      <c r="P438" s="5"/>
      <c r="Q438" s="18"/>
      <c r="R438" s="18"/>
    </row>
    <row r="439" spans="1:18">
      <c r="A439" s="88"/>
      <c r="B439" s="76"/>
      <c r="C439" s="89"/>
      <c r="D439" s="56" t="s">
        <v>5</v>
      </c>
      <c r="E439" s="2">
        <v>139.1</v>
      </c>
      <c r="F439" s="2">
        <v>139.1</v>
      </c>
      <c r="G439" s="2">
        <f t="shared" si="136"/>
        <v>0</v>
      </c>
      <c r="H439" s="2">
        <v>138.71</v>
      </c>
      <c r="I439" s="29">
        <f t="shared" si="141"/>
        <v>99.719626168224309</v>
      </c>
      <c r="J439" s="8"/>
      <c r="K439" s="5"/>
      <c r="L439" s="5"/>
      <c r="M439" s="5"/>
      <c r="N439" s="5"/>
      <c r="O439" s="5"/>
      <c r="P439" s="5"/>
      <c r="Q439" s="18"/>
      <c r="R439" s="18"/>
    </row>
    <row r="440" spans="1:18">
      <c r="A440" s="88"/>
      <c r="B440" s="76"/>
      <c r="C440" s="89"/>
      <c r="D440" s="6" t="s">
        <v>9</v>
      </c>
      <c r="E440" s="2">
        <v>0</v>
      </c>
      <c r="F440" s="2">
        <v>0</v>
      </c>
      <c r="G440" s="2">
        <f t="shared" si="136"/>
        <v>0</v>
      </c>
      <c r="H440" s="2">
        <v>0</v>
      </c>
      <c r="I440" s="29" t="s">
        <v>235</v>
      </c>
      <c r="J440" s="8"/>
      <c r="K440" s="5"/>
      <c r="L440" s="5"/>
      <c r="M440" s="5"/>
      <c r="N440" s="5"/>
      <c r="O440" s="5"/>
      <c r="P440" s="5"/>
      <c r="Q440" s="18"/>
      <c r="R440" s="18"/>
    </row>
    <row r="441" spans="1:18" ht="26.25" customHeight="1">
      <c r="A441" s="88"/>
      <c r="B441" s="76"/>
      <c r="C441" s="89"/>
      <c r="D441" s="6" t="s">
        <v>7</v>
      </c>
      <c r="E441" s="2">
        <v>0</v>
      </c>
      <c r="F441" s="2">
        <v>0</v>
      </c>
      <c r="G441" s="2">
        <f t="shared" si="136"/>
        <v>0</v>
      </c>
      <c r="H441" s="2">
        <v>0</v>
      </c>
      <c r="I441" s="29" t="s">
        <v>235</v>
      </c>
      <c r="J441" s="5"/>
      <c r="K441" s="5"/>
      <c r="L441" s="5"/>
      <c r="M441" s="5"/>
      <c r="N441" s="5"/>
      <c r="O441" s="5"/>
      <c r="P441" s="5"/>
      <c r="Q441" s="18"/>
      <c r="R441" s="18"/>
    </row>
    <row r="442" spans="1:18" ht="29.25" customHeight="1">
      <c r="A442" s="79" t="s">
        <v>249</v>
      </c>
      <c r="B442" s="91" t="s">
        <v>88</v>
      </c>
      <c r="C442" s="91" t="s">
        <v>89</v>
      </c>
      <c r="D442" s="10" t="s">
        <v>4</v>
      </c>
      <c r="E442" s="3">
        <f>E447+E452+E457</f>
        <v>492355.81</v>
      </c>
      <c r="F442" s="3">
        <f>F447+F452+F457</f>
        <v>510352.179</v>
      </c>
      <c r="G442" s="3">
        <f t="shared" ref="G442:G472" si="142">F442-E442</f>
        <v>17996.369000000006</v>
      </c>
      <c r="H442" s="3">
        <f>H447+H452+H457</f>
        <v>509921.10600000003</v>
      </c>
      <c r="I442" s="7">
        <f t="shared" ref="I442:I444" si="143">H442/F442*100</f>
        <v>99.915534209955837</v>
      </c>
      <c r="J442" s="22">
        <f>J443+J447+J452+J457</f>
        <v>10</v>
      </c>
      <c r="K442" s="22">
        <f>K443+K447+K452+K457</f>
        <v>10</v>
      </c>
      <c r="L442" s="4">
        <f t="shared" ref="L442:L463" si="144">(K442/J442)*100</f>
        <v>100</v>
      </c>
      <c r="M442" s="22">
        <f t="shared" ref="M442:P442" si="145">M447+M452+M457</f>
        <v>6</v>
      </c>
      <c r="N442" s="22">
        <f t="shared" si="145"/>
        <v>6</v>
      </c>
      <c r="O442" s="22">
        <f t="shared" si="145"/>
        <v>0</v>
      </c>
      <c r="P442" s="22">
        <f t="shared" si="145"/>
        <v>0</v>
      </c>
      <c r="Q442" s="18"/>
      <c r="R442" s="18"/>
    </row>
    <row r="443" spans="1:18" ht="21">
      <c r="A443" s="79"/>
      <c r="B443" s="91"/>
      <c r="C443" s="91"/>
      <c r="D443" s="10" t="s">
        <v>6</v>
      </c>
      <c r="E443" s="3">
        <f t="shared" ref="E443:F446" si="146">E448+E453+E458</f>
        <v>67516.900000000009</v>
      </c>
      <c r="F443" s="3">
        <f t="shared" si="146"/>
        <v>67516.900000000009</v>
      </c>
      <c r="G443" s="3">
        <f t="shared" si="142"/>
        <v>0</v>
      </c>
      <c r="H443" s="3">
        <f t="shared" ref="H443" si="147">H448+H453+H458</f>
        <v>67493.73</v>
      </c>
      <c r="I443" s="7">
        <f t="shared" si="143"/>
        <v>99.965682666117644</v>
      </c>
      <c r="J443" s="23">
        <v>2</v>
      </c>
      <c r="K443" s="5">
        <v>2</v>
      </c>
      <c r="L443" s="5">
        <f t="shared" si="144"/>
        <v>100</v>
      </c>
      <c r="M443" s="5"/>
      <c r="N443" s="5"/>
      <c r="O443" s="5"/>
      <c r="P443" s="5"/>
      <c r="Q443" s="18"/>
      <c r="R443" s="18"/>
    </row>
    <row r="444" spans="1:18">
      <c r="A444" s="79"/>
      <c r="B444" s="91"/>
      <c r="C444" s="91"/>
      <c r="D444" s="55" t="s">
        <v>5</v>
      </c>
      <c r="E444" s="3">
        <f t="shared" si="146"/>
        <v>424838.91</v>
      </c>
      <c r="F444" s="3">
        <f t="shared" si="146"/>
        <v>442835.27900000004</v>
      </c>
      <c r="G444" s="3">
        <f t="shared" si="142"/>
        <v>17996.369000000064</v>
      </c>
      <c r="H444" s="3">
        <f t="shared" ref="H444" si="148">H449+H454+H459</f>
        <v>442427.37599999999</v>
      </c>
      <c r="I444" s="7">
        <f t="shared" si="143"/>
        <v>99.907888323414255</v>
      </c>
      <c r="J444" s="8"/>
      <c r="K444" s="5"/>
      <c r="L444" s="4"/>
      <c r="M444" s="5"/>
      <c r="N444" s="5"/>
      <c r="O444" s="5"/>
      <c r="P444" s="5"/>
      <c r="Q444" s="18"/>
      <c r="R444" s="18"/>
    </row>
    <row r="445" spans="1:18">
      <c r="A445" s="79"/>
      <c r="B445" s="91"/>
      <c r="C445" s="91"/>
      <c r="D445" s="10" t="s">
        <v>9</v>
      </c>
      <c r="E445" s="3">
        <f t="shared" si="146"/>
        <v>0</v>
      </c>
      <c r="F445" s="3">
        <f t="shared" si="146"/>
        <v>0</v>
      </c>
      <c r="G445" s="3">
        <f t="shared" si="142"/>
        <v>0</v>
      </c>
      <c r="H445" s="3">
        <f t="shared" ref="H445" si="149">H450+H455+H460</f>
        <v>0</v>
      </c>
      <c r="I445" s="7" t="s">
        <v>235</v>
      </c>
      <c r="J445" s="8"/>
      <c r="K445" s="5"/>
      <c r="L445" s="4"/>
      <c r="M445" s="5"/>
      <c r="N445" s="5"/>
      <c r="O445" s="5"/>
      <c r="P445" s="5"/>
      <c r="Q445" s="18"/>
      <c r="R445" s="18"/>
    </row>
    <row r="446" spans="1:18" ht="30" customHeight="1">
      <c r="A446" s="79"/>
      <c r="B446" s="91"/>
      <c r="C446" s="91"/>
      <c r="D446" s="3" t="s">
        <v>7</v>
      </c>
      <c r="E446" s="3">
        <f t="shared" si="146"/>
        <v>0</v>
      </c>
      <c r="F446" s="3">
        <f t="shared" si="146"/>
        <v>0</v>
      </c>
      <c r="G446" s="3">
        <f t="shared" si="142"/>
        <v>0</v>
      </c>
      <c r="H446" s="3">
        <f t="shared" ref="H446" si="150">H451+H456+H461</f>
        <v>0</v>
      </c>
      <c r="I446" s="7" t="s">
        <v>235</v>
      </c>
      <c r="J446" s="5"/>
      <c r="K446" s="5"/>
      <c r="L446" s="4"/>
      <c r="M446" s="5"/>
      <c r="N446" s="5"/>
      <c r="O446" s="5"/>
      <c r="P446" s="5"/>
      <c r="Q446" s="18"/>
      <c r="R446" s="18"/>
    </row>
    <row r="447" spans="1:18" ht="28.5" customHeight="1">
      <c r="A447" s="88"/>
      <c r="B447" s="76" t="s">
        <v>90</v>
      </c>
      <c r="C447" s="76" t="s">
        <v>275</v>
      </c>
      <c r="D447" s="10" t="s">
        <v>4</v>
      </c>
      <c r="E447" s="2">
        <f>E448+E449+E450+E451</f>
        <v>80472.52</v>
      </c>
      <c r="F447" s="2">
        <f>F448+F449+F450+F451</f>
        <v>82297.313999999998</v>
      </c>
      <c r="G447" s="2">
        <f t="shared" ref="G447" si="151">F447-E447</f>
        <v>1824.7939999999944</v>
      </c>
      <c r="H447" s="2">
        <f>H448+H449+H450+H451</f>
        <v>82297.301999999996</v>
      </c>
      <c r="I447" s="60">
        <f t="shared" ref="I447:I449" si="152">H447/F447*100</f>
        <v>99.999985418722176</v>
      </c>
      <c r="J447" s="23">
        <v>3</v>
      </c>
      <c r="K447" s="5">
        <v>3</v>
      </c>
      <c r="L447" s="5">
        <f t="shared" si="144"/>
        <v>100</v>
      </c>
      <c r="M447" s="5">
        <v>2</v>
      </c>
      <c r="N447" s="5">
        <v>2</v>
      </c>
      <c r="O447" s="5">
        <v>0</v>
      </c>
      <c r="P447" s="5">
        <v>0</v>
      </c>
      <c r="Q447" s="18"/>
      <c r="R447" s="18"/>
    </row>
    <row r="448" spans="1:18">
      <c r="A448" s="88"/>
      <c r="B448" s="76"/>
      <c r="C448" s="76"/>
      <c r="D448" s="6" t="s">
        <v>6</v>
      </c>
      <c r="E448" s="2">
        <v>67394.3</v>
      </c>
      <c r="F448" s="2">
        <v>67394.3</v>
      </c>
      <c r="G448" s="2">
        <f t="shared" si="142"/>
        <v>0</v>
      </c>
      <c r="H448" s="2">
        <v>67394.3</v>
      </c>
      <c r="I448" s="60">
        <f t="shared" si="152"/>
        <v>100</v>
      </c>
      <c r="J448" s="8"/>
      <c r="K448" s="5"/>
      <c r="L448" s="4"/>
      <c r="M448" s="5"/>
      <c r="N448" s="5"/>
      <c r="O448" s="5"/>
      <c r="P448" s="5"/>
      <c r="Q448" s="18"/>
      <c r="R448" s="18"/>
    </row>
    <row r="449" spans="1:19">
      <c r="A449" s="88"/>
      <c r="B449" s="76"/>
      <c r="C449" s="76"/>
      <c r="D449" s="56" t="s">
        <v>5</v>
      </c>
      <c r="E449" s="2">
        <v>13078.22</v>
      </c>
      <c r="F449" s="2">
        <v>14903.013999999999</v>
      </c>
      <c r="G449" s="2">
        <f t="shared" si="142"/>
        <v>1824.7939999999999</v>
      </c>
      <c r="H449" s="2">
        <v>14903.002</v>
      </c>
      <c r="I449" s="60">
        <f t="shared" si="152"/>
        <v>99.999919479375123</v>
      </c>
      <c r="J449" s="8"/>
      <c r="K449" s="5"/>
      <c r="L449" s="4"/>
      <c r="M449" s="5"/>
      <c r="N449" s="5"/>
      <c r="O449" s="5"/>
      <c r="P449" s="5"/>
      <c r="Q449" s="18"/>
      <c r="R449" s="18"/>
    </row>
    <row r="450" spans="1:19">
      <c r="A450" s="88"/>
      <c r="B450" s="76"/>
      <c r="C450" s="76"/>
      <c r="D450" s="6" t="s">
        <v>9</v>
      </c>
      <c r="E450" s="2">
        <v>0</v>
      </c>
      <c r="F450" s="2">
        <v>0</v>
      </c>
      <c r="G450" s="2">
        <f t="shared" si="142"/>
        <v>0</v>
      </c>
      <c r="H450" s="2">
        <v>0</v>
      </c>
      <c r="I450" s="29" t="s">
        <v>235</v>
      </c>
      <c r="J450" s="8"/>
      <c r="K450" s="5"/>
      <c r="L450" s="4"/>
      <c r="M450" s="5"/>
      <c r="N450" s="5"/>
      <c r="O450" s="5"/>
      <c r="P450" s="5"/>
      <c r="Q450" s="18"/>
      <c r="R450" s="18"/>
    </row>
    <row r="451" spans="1:19" ht="28.5" customHeight="1">
      <c r="A451" s="88"/>
      <c r="B451" s="76"/>
      <c r="C451" s="76"/>
      <c r="D451" s="13" t="s">
        <v>7</v>
      </c>
      <c r="E451" s="2">
        <v>0</v>
      </c>
      <c r="F451" s="2">
        <v>0</v>
      </c>
      <c r="G451" s="2">
        <f t="shared" si="142"/>
        <v>0</v>
      </c>
      <c r="H451" s="2">
        <v>0</v>
      </c>
      <c r="I451" s="29" t="s">
        <v>235</v>
      </c>
      <c r="J451" s="5"/>
      <c r="K451" s="5"/>
      <c r="L451" s="4"/>
      <c r="M451" s="5"/>
      <c r="N451" s="5"/>
      <c r="O451" s="5"/>
      <c r="P451" s="5"/>
      <c r="Q451" s="18"/>
      <c r="R451" s="18"/>
    </row>
    <row r="452" spans="1:19" ht="29.25" customHeight="1">
      <c r="A452" s="88"/>
      <c r="B452" s="76" t="s">
        <v>91</v>
      </c>
      <c r="C452" s="76" t="s">
        <v>137</v>
      </c>
      <c r="D452" s="10" t="s">
        <v>4</v>
      </c>
      <c r="E452" s="2">
        <f>E453+E454+E455+E456</f>
        <v>122.6</v>
      </c>
      <c r="F452" s="2">
        <f>F453+F454+F455+F456</f>
        <v>122.6</v>
      </c>
      <c r="G452" s="2">
        <f t="shared" si="142"/>
        <v>0</v>
      </c>
      <c r="H452" s="2">
        <f>H453+H454+H455+H456</f>
        <v>99.43</v>
      </c>
      <c r="I452" s="29">
        <f t="shared" ref="I452:I453" si="153">H452/F452*100</f>
        <v>81.101141924959236</v>
      </c>
      <c r="J452" s="23">
        <v>2</v>
      </c>
      <c r="K452" s="5">
        <v>2</v>
      </c>
      <c r="L452" s="5">
        <f t="shared" si="144"/>
        <v>100</v>
      </c>
      <c r="M452" s="5">
        <v>1</v>
      </c>
      <c r="N452" s="5">
        <v>1</v>
      </c>
      <c r="O452" s="5">
        <v>0</v>
      </c>
      <c r="P452" s="5">
        <v>0</v>
      </c>
      <c r="Q452" s="18"/>
      <c r="R452" s="18"/>
    </row>
    <row r="453" spans="1:19">
      <c r="A453" s="88"/>
      <c r="B453" s="76"/>
      <c r="C453" s="76"/>
      <c r="D453" s="6" t="s">
        <v>6</v>
      </c>
      <c r="E453" s="2">
        <v>122.6</v>
      </c>
      <c r="F453" s="2">
        <v>122.6</v>
      </c>
      <c r="G453" s="2">
        <f t="shared" si="142"/>
        <v>0</v>
      </c>
      <c r="H453" s="2">
        <v>99.43</v>
      </c>
      <c r="I453" s="29">
        <f t="shared" si="153"/>
        <v>81.101141924959236</v>
      </c>
      <c r="J453" s="8"/>
      <c r="K453" s="5"/>
      <c r="L453" s="4"/>
      <c r="M453" s="5"/>
      <c r="N453" s="5"/>
      <c r="O453" s="5"/>
      <c r="P453" s="5"/>
      <c r="Q453" s="18"/>
      <c r="R453" s="18"/>
    </row>
    <row r="454" spans="1:19">
      <c r="A454" s="88"/>
      <c r="B454" s="76"/>
      <c r="C454" s="76"/>
      <c r="D454" s="56" t="s">
        <v>5</v>
      </c>
      <c r="E454" s="2">
        <v>0</v>
      </c>
      <c r="F454" s="2">
        <v>0</v>
      </c>
      <c r="G454" s="2">
        <f t="shared" si="142"/>
        <v>0</v>
      </c>
      <c r="H454" s="2">
        <v>0</v>
      </c>
      <c r="I454" s="29" t="s">
        <v>235</v>
      </c>
      <c r="J454" s="8"/>
      <c r="K454" s="5"/>
      <c r="L454" s="4"/>
      <c r="M454" s="5"/>
      <c r="N454" s="5"/>
      <c r="O454" s="5"/>
      <c r="P454" s="5"/>
      <c r="Q454" s="18"/>
      <c r="R454" s="18"/>
    </row>
    <row r="455" spans="1:19">
      <c r="A455" s="88"/>
      <c r="B455" s="76"/>
      <c r="C455" s="76"/>
      <c r="D455" s="6" t="s">
        <v>9</v>
      </c>
      <c r="E455" s="2">
        <v>0</v>
      </c>
      <c r="F455" s="2">
        <v>0</v>
      </c>
      <c r="G455" s="2">
        <f t="shared" si="142"/>
        <v>0</v>
      </c>
      <c r="H455" s="2">
        <v>0</v>
      </c>
      <c r="I455" s="29" t="s">
        <v>235</v>
      </c>
      <c r="J455" s="8"/>
      <c r="K455" s="5"/>
      <c r="L455" s="4"/>
      <c r="M455" s="5"/>
      <c r="N455" s="5"/>
      <c r="O455" s="5"/>
      <c r="P455" s="5"/>
      <c r="Q455" s="18"/>
      <c r="R455" s="18"/>
    </row>
    <row r="456" spans="1:19" ht="41.25" customHeight="1">
      <c r="A456" s="88"/>
      <c r="B456" s="76"/>
      <c r="C456" s="76"/>
      <c r="D456" s="13" t="s">
        <v>7</v>
      </c>
      <c r="E456" s="13">
        <v>0</v>
      </c>
      <c r="F456" s="13">
        <v>0</v>
      </c>
      <c r="G456" s="13">
        <f t="shared" si="142"/>
        <v>0</v>
      </c>
      <c r="H456" s="13">
        <v>0</v>
      </c>
      <c r="I456" s="54" t="s">
        <v>235</v>
      </c>
      <c r="J456" s="5"/>
      <c r="K456" s="5"/>
      <c r="L456" s="4"/>
      <c r="M456" s="5"/>
      <c r="N456" s="5"/>
      <c r="O456" s="5"/>
      <c r="P456" s="5"/>
      <c r="Q456" s="18"/>
      <c r="R456" s="18"/>
    </row>
    <row r="457" spans="1:19" ht="27" customHeight="1">
      <c r="A457" s="88"/>
      <c r="B457" s="76" t="s">
        <v>92</v>
      </c>
      <c r="C457" s="89" t="s">
        <v>89</v>
      </c>
      <c r="D457" s="10" t="s">
        <v>4</v>
      </c>
      <c r="E457" s="2">
        <f>E458+E459+E460+E461</f>
        <v>411760.69</v>
      </c>
      <c r="F457" s="2">
        <f>F458+F459+F460+F461</f>
        <v>427932.26500000001</v>
      </c>
      <c r="G457" s="2">
        <f t="shared" ref="G457" si="154">F457-E457</f>
        <v>16171.575000000012</v>
      </c>
      <c r="H457" s="2">
        <f>H458+H459+H460+H461</f>
        <v>427524.37400000001</v>
      </c>
      <c r="I457" s="29">
        <f t="shared" ref="I457:I459" si="155">H457/F457*100</f>
        <v>99.904683279724182</v>
      </c>
      <c r="J457" s="23">
        <v>3</v>
      </c>
      <c r="K457" s="5">
        <v>3</v>
      </c>
      <c r="L457" s="5">
        <f t="shared" si="144"/>
        <v>100</v>
      </c>
      <c r="M457" s="5">
        <v>3</v>
      </c>
      <c r="N457" s="5">
        <v>3</v>
      </c>
      <c r="O457" s="5">
        <v>0</v>
      </c>
      <c r="P457" s="5">
        <v>0</v>
      </c>
      <c r="Q457" s="18"/>
      <c r="R457" s="18"/>
    </row>
    <row r="458" spans="1:19">
      <c r="A458" s="88"/>
      <c r="B458" s="76"/>
      <c r="C458" s="89"/>
      <c r="D458" s="6" t="s">
        <v>6</v>
      </c>
      <c r="E458" s="2">
        <v>0</v>
      </c>
      <c r="F458" s="2">
        <v>0</v>
      </c>
      <c r="G458" s="2">
        <f t="shared" si="142"/>
        <v>0</v>
      </c>
      <c r="H458" s="2">
        <v>0</v>
      </c>
      <c r="I458" s="29" t="s">
        <v>235</v>
      </c>
      <c r="J458" s="8"/>
      <c r="K458" s="5"/>
      <c r="L458" s="4"/>
      <c r="M458" s="5"/>
      <c r="N458" s="5"/>
      <c r="O458" s="5"/>
      <c r="P458" s="5"/>
      <c r="Q458" s="18"/>
      <c r="R458" s="18"/>
    </row>
    <row r="459" spans="1:19">
      <c r="A459" s="88"/>
      <c r="B459" s="76"/>
      <c r="C459" s="89"/>
      <c r="D459" s="56" t="s">
        <v>5</v>
      </c>
      <c r="E459" s="2">
        <v>411760.69</v>
      </c>
      <c r="F459" s="2">
        <v>427932.26500000001</v>
      </c>
      <c r="G459" s="2">
        <f t="shared" si="142"/>
        <v>16171.575000000012</v>
      </c>
      <c r="H459" s="2">
        <v>427524.37400000001</v>
      </c>
      <c r="I459" s="29">
        <f t="shared" si="155"/>
        <v>99.904683279724182</v>
      </c>
      <c r="J459" s="8"/>
      <c r="K459" s="5"/>
      <c r="L459" s="4"/>
      <c r="M459" s="5"/>
      <c r="N459" s="5"/>
      <c r="O459" s="5"/>
      <c r="P459" s="5"/>
      <c r="Q459" s="18"/>
      <c r="R459" s="18"/>
    </row>
    <row r="460" spans="1:19">
      <c r="A460" s="88"/>
      <c r="B460" s="76"/>
      <c r="C460" s="89"/>
      <c r="D460" s="6" t="s">
        <v>9</v>
      </c>
      <c r="E460" s="2">
        <v>0</v>
      </c>
      <c r="F460" s="2">
        <v>0</v>
      </c>
      <c r="G460" s="2">
        <f t="shared" si="142"/>
        <v>0</v>
      </c>
      <c r="H460" s="2">
        <v>0</v>
      </c>
      <c r="I460" s="29" t="s">
        <v>235</v>
      </c>
      <c r="J460" s="8"/>
      <c r="K460" s="5"/>
      <c r="L460" s="4"/>
      <c r="M460" s="5"/>
      <c r="N460" s="5"/>
      <c r="O460" s="5"/>
      <c r="P460" s="5"/>
      <c r="Q460" s="18"/>
      <c r="R460" s="18"/>
    </row>
    <row r="461" spans="1:19" ht="24.75" customHeight="1">
      <c r="A461" s="88"/>
      <c r="B461" s="76"/>
      <c r="C461" s="89"/>
      <c r="D461" s="56" t="s">
        <v>7</v>
      </c>
      <c r="E461" s="13">
        <v>0</v>
      </c>
      <c r="F461" s="13">
        <v>0</v>
      </c>
      <c r="G461" s="13">
        <f t="shared" si="142"/>
        <v>0</v>
      </c>
      <c r="H461" s="13">
        <v>0</v>
      </c>
      <c r="I461" s="54" t="s">
        <v>235</v>
      </c>
      <c r="J461" s="15"/>
      <c r="K461" s="15"/>
      <c r="L461" s="16"/>
      <c r="M461" s="15"/>
      <c r="N461" s="15"/>
      <c r="O461" s="15"/>
      <c r="P461" s="15"/>
      <c r="Q461" s="17"/>
      <c r="R461" s="17"/>
    </row>
    <row r="462" spans="1:19" ht="24" customHeight="1">
      <c r="A462" s="79" t="s">
        <v>250</v>
      </c>
      <c r="B462" s="79" t="s">
        <v>93</v>
      </c>
      <c r="C462" s="79" t="s">
        <v>94</v>
      </c>
      <c r="D462" s="10" t="s">
        <v>4</v>
      </c>
      <c r="E462" s="3">
        <f>E467+E472+E477+E482+E487</f>
        <v>701739.12</v>
      </c>
      <c r="F462" s="3">
        <f>F467+F472+F477+F482+F487</f>
        <v>700010.21</v>
      </c>
      <c r="G462" s="3">
        <f t="shared" si="142"/>
        <v>-1728.9100000000326</v>
      </c>
      <c r="H462" s="3">
        <f>H467+H472+H477+H482+H487</f>
        <v>697209.54999999993</v>
      </c>
      <c r="I462" s="7">
        <f t="shared" ref="I462:I519" si="156">H462/F462*100</f>
        <v>99.599911549861531</v>
      </c>
      <c r="J462" s="4">
        <v>5</v>
      </c>
      <c r="K462" s="4">
        <v>5</v>
      </c>
      <c r="L462" s="4">
        <f t="shared" si="144"/>
        <v>100</v>
      </c>
      <c r="M462" s="4">
        <v>7</v>
      </c>
      <c r="N462" s="4">
        <v>7</v>
      </c>
      <c r="O462" s="4">
        <v>60</v>
      </c>
      <c r="P462" s="4">
        <v>60</v>
      </c>
      <c r="Q462" s="41"/>
      <c r="R462" s="41"/>
      <c r="S462" s="49"/>
    </row>
    <row r="463" spans="1:19" ht="21">
      <c r="A463" s="79"/>
      <c r="B463" s="79"/>
      <c r="C463" s="79"/>
      <c r="D463" s="10" t="s">
        <v>6</v>
      </c>
      <c r="E463" s="3">
        <f t="shared" ref="E463:F466" si="157">E468+E473+E478+E483+E488</f>
        <v>403228.9</v>
      </c>
      <c r="F463" s="3">
        <f t="shared" si="157"/>
        <v>400852.7</v>
      </c>
      <c r="G463" s="3">
        <f t="shared" si="142"/>
        <v>-2376.2000000000116</v>
      </c>
      <c r="H463" s="3">
        <f t="shared" ref="H463:H466" si="158">H468+H473+H478+H483+H488</f>
        <v>399270.13</v>
      </c>
      <c r="I463" s="7">
        <f t="shared" si="156"/>
        <v>99.605199116782799</v>
      </c>
      <c r="J463" s="23">
        <v>1</v>
      </c>
      <c r="K463" s="5">
        <v>1</v>
      </c>
      <c r="L463" s="5">
        <f t="shared" si="144"/>
        <v>100</v>
      </c>
      <c r="M463" s="4"/>
      <c r="N463" s="4"/>
      <c r="O463" s="4"/>
      <c r="P463" s="4"/>
      <c r="Q463" s="41"/>
      <c r="R463" s="41"/>
    </row>
    <row r="464" spans="1:19">
      <c r="A464" s="79"/>
      <c r="B464" s="79"/>
      <c r="C464" s="79"/>
      <c r="D464" s="55" t="s">
        <v>5</v>
      </c>
      <c r="E464" s="3">
        <f t="shared" si="157"/>
        <v>222288.58</v>
      </c>
      <c r="F464" s="3">
        <f t="shared" si="157"/>
        <v>222288.59</v>
      </c>
      <c r="G464" s="3">
        <f t="shared" si="142"/>
        <v>1.0000000009313226E-2</v>
      </c>
      <c r="H464" s="3">
        <f t="shared" si="158"/>
        <v>221070.5</v>
      </c>
      <c r="I464" s="7">
        <f t="shared" si="156"/>
        <v>99.452023156024339</v>
      </c>
      <c r="J464" s="42"/>
      <c r="K464" s="4"/>
      <c r="L464" s="4"/>
      <c r="M464" s="4"/>
      <c r="N464" s="4"/>
      <c r="O464" s="4"/>
      <c r="P464" s="4"/>
      <c r="Q464" s="41"/>
      <c r="R464" s="41"/>
    </row>
    <row r="465" spans="1:18">
      <c r="A465" s="79"/>
      <c r="B465" s="79"/>
      <c r="C465" s="79"/>
      <c r="D465" s="10" t="s">
        <v>9</v>
      </c>
      <c r="E465" s="3">
        <f t="shared" si="157"/>
        <v>15768.91</v>
      </c>
      <c r="F465" s="3">
        <f t="shared" si="157"/>
        <v>15635.24</v>
      </c>
      <c r="G465" s="3">
        <f t="shared" si="142"/>
        <v>-133.67000000000007</v>
      </c>
      <c r="H465" s="3">
        <f t="shared" si="158"/>
        <v>15635.24</v>
      </c>
      <c r="I465" s="7">
        <f t="shared" si="156"/>
        <v>100</v>
      </c>
      <c r="J465" s="42"/>
      <c r="K465" s="4"/>
      <c r="L465" s="4"/>
      <c r="M465" s="4"/>
      <c r="N465" s="4"/>
      <c r="O465" s="4"/>
      <c r="P465" s="4"/>
      <c r="Q465" s="41"/>
      <c r="R465" s="41"/>
    </row>
    <row r="466" spans="1:18" ht="25.5" customHeight="1">
      <c r="A466" s="79"/>
      <c r="B466" s="79"/>
      <c r="C466" s="79"/>
      <c r="D466" s="55" t="s">
        <v>7</v>
      </c>
      <c r="E466" s="3">
        <f t="shared" si="157"/>
        <v>60452.73000000001</v>
      </c>
      <c r="F466" s="3">
        <f t="shared" si="157"/>
        <v>61233.680000000008</v>
      </c>
      <c r="G466" s="12">
        <f t="shared" si="142"/>
        <v>780.94999999999709</v>
      </c>
      <c r="H466" s="3">
        <f t="shared" si="158"/>
        <v>61233.680000000008</v>
      </c>
      <c r="I466" s="14">
        <f t="shared" si="156"/>
        <v>100</v>
      </c>
      <c r="J466" s="4"/>
      <c r="K466" s="4"/>
      <c r="L466" s="4"/>
      <c r="M466" s="4"/>
      <c r="N466" s="4"/>
      <c r="O466" s="4"/>
      <c r="P466" s="4"/>
      <c r="Q466" s="41"/>
      <c r="R466" s="41"/>
    </row>
    <row r="467" spans="1:18" ht="24" customHeight="1">
      <c r="A467" s="88"/>
      <c r="B467" s="76" t="s">
        <v>95</v>
      </c>
      <c r="C467" s="76" t="s">
        <v>94</v>
      </c>
      <c r="D467" s="10" t="s">
        <v>4</v>
      </c>
      <c r="E467" s="2">
        <f>E468+E469+E470+E471</f>
        <v>100077.98999999999</v>
      </c>
      <c r="F467" s="2">
        <f>F468+F469+F470+F471</f>
        <v>100078</v>
      </c>
      <c r="G467" s="2">
        <f t="shared" si="142"/>
        <v>1.0000000009313226E-2</v>
      </c>
      <c r="H467" s="2">
        <f>H468+H469+H470+H471</f>
        <v>100078</v>
      </c>
      <c r="I467" s="29">
        <f t="shared" si="156"/>
        <v>100</v>
      </c>
      <c r="J467" s="5">
        <v>0</v>
      </c>
      <c r="K467" s="5">
        <v>0</v>
      </c>
      <c r="L467" s="5" t="s">
        <v>235</v>
      </c>
      <c r="M467" s="5">
        <v>2</v>
      </c>
      <c r="N467" s="5">
        <v>2</v>
      </c>
      <c r="O467" s="5">
        <v>6</v>
      </c>
      <c r="P467" s="5">
        <v>6</v>
      </c>
      <c r="Q467" s="18"/>
      <c r="R467" s="18"/>
    </row>
    <row r="468" spans="1:18">
      <c r="A468" s="88"/>
      <c r="B468" s="76"/>
      <c r="C468" s="76"/>
      <c r="D468" s="6" t="s">
        <v>6</v>
      </c>
      <c r="E468" s="2">
        <v>51244.1</v>
      </c>
      <c r="F468" s="2">
        <v>51244.1</v>
      </c>
      <c r="G468" s="2">
        <f t="shared" si="142"/>
        <v>0</v>
      </c>
      <c r="H468" s="2">
        <v>51244.1</v>
      </c>
      <c r="I468" s="29">
        <f t="shared" si="156"/>
        <v>100</v>
      </c>
      <c r="J468" s="8"/>
      <c r="K468" s="5"/>
      <c r="L468" s="5"/>
      <c r="M468" s="5"/>
      <c r="N468" s="5"/>
      <c r="O468" s="5"/>
      <c r="P468" s="5"/>
      <c r="Q468" s="18"/>
      <c r="R468" s="18"/>
    </row>
    <row r="469" spans="1:18">
      <c r="A469" s="88"/>
      <c r="B469" s="76"/>
      <c r="C469" s="76"/>
      <c r="D469" s="56" t="s">
        <v>5</v>
      </c>
      <c r="E469" s="2">
        <v>29585.17</v>
      </c>
      <c r="F469" s="2">
        <v>29585.18</v>
      </c>
      <c r="G469" s="2">
        <f t="shared" si="142"/>
        <v>1.0000000002037268E-2</v>
      </c>
      <c r="H469" s="2">
        <v>29585.18</v>
      </c>
      <c r="I469" s="29">
        <f t="shared" si="156"/>
        <v>100</v>
      </c>
      <c r="J469" s="8"/>
      <c r="K469" s="5"/>
      <c r="L469" s="5"/>
      <c r="M469" s="5"/>
      <c r="N469" s="5"/>
      <c r="O469" s="5"/>
      <c r="P469" s="5"/>
      <c r="Q469" s="18"/>
      <c r="R469" s="18"/>
    </row>
    <row r="470" spans="1:18">
      <c r="A470" s="88"/>
      <c r="B470" s="76"/>
      <c r="C470" s="76"/>
      <c r="D470" s="6" t="s">
        <v>9</v>
      </c>
      <c r="E470" s="2">
        <v>567.09</v>
      </c>
      <c r="F470" s="2">
        <v>567.09</v>
      </c>
      <c r="G470" s="2">
        <f t="shared" si="142"/>
        <v>0</v>
      </c>
      <c r="H470" s="2">
        <v>567.09</v>
      </c>
      <c r="I470" s="29">
        <f t="shared" si="156"/>
        <v>100</v>
      </c>
      <c r="J470" s="8"/>
      <c r="K470" s="5"/>
      <c r="L470" s="5"/>
      <c r="M470" s="5"/>
      <c r="N470" s="5"/>
      <c r="O470" s="5"/>
      <c r="P470" s="5"/>
      <c r="Q470" s="18"/>
      <c r="R470" s="18"/>
    </row>
    <row r="471" spans="1:18" ht="25.5" customHeight="1">
      <c r="A471" s="88"/>
      <c r="B471" s="76"/>
      <c r="C471" s="76"/>
      <c r="D471" s="56" t="s">
        <v>7</v>
      </c>
      <c r="E471" s="2">
        <v>18681.63</v>
      </c>
      <c r="F471" s="2">
        <v>18681.63</v>
      </c>
      <c r="G471" s="2">
        <f t="shared" si="142"/>
        <v>0</v>
      </c>
      <c r="H471" s="2">
        <v>18681.63</v>
      </c>
      <c r="I471" s="29">
        <f t="shared" si="156"/>
        <v>100</v>
      </c>
      <c r="J471" s="8"/>
      <c r="K471" s="5"/>
      <c r="L471" s="5"/>
      <c r="M471" s="5"/>
      <c r="N471" s="5"/>
      <c r="O471" s="5"/>
      <c r="P471" s="5"/>
      <c r="Q471" s="18"/>
      <c r="R471" s="18"/>
    </row>
    <row r="472" spans="1:18" ht="24" customHeight="1">
      <c r="A472" s="88"/>
      <c r="B472" s="76" t="s">
        <v>96</v>
      </c>
      <c r="C472" s="76" t="s">
        <v>94</v>
      </c>
      <c r="D472" s="10" t="s">
        <v>4</v>
      </c>
      <c r="E472" s="2">
        <f>E473+E474+E475+E476</f>
        <v>10884.580000000002</v>
      </c>
      <c r="F472" s="2">
        <f>F473+F474+F475+F476</f>
        <v>11665.570000000002</v>
      </c>
      <c r="G472" s="2">
        <f t="shared" si="142"/>
        <v>780.98999999999978</v>
      </c>
      <c r="H472" s="2">
        <f>H473+H474+H475+H476</f>
        <v>11277.49</v>
      </c>
      <c r="I472" s="29">
        <f t="shared" si="156"/>
        <v>96.673287289005145</v>
      </c>
      <c r="J472" s="23">
        <v>1</v>
      </c>
      <c r="K472" s="5">
        <v>1</v>
      </c>
      <c r="L472" s="5">
        <f>K472/J472*100</f>
        <v>100</v>
      </c>
      <c r="M472" s="5">
        <v>2</v>
      </c>
      <c r="N472" s="5">
        <v>2</v>
      </c>
      <c r="O472" s="5">
        <v>13</v>
      </c>
      <c r="P472" s="5">
        <v>13</v>
      </c>
      <c r="Q472" s="18"/>
      <c r="R472" s="18"/>
    </row>
    <row r="473" spans="1:18">
      <c r="A473" s="88"/>
      <c r="B473" s="76"/>
      <c r="C473" s="76"/>
      <c r="D473" s="6" t="s">
        <v>6</v>
      </c>
      <c r="E473" s="2">
        <v>9600.2000000000007</v>
      </c>
      <c r="F473" s="2">
        <v>9600.2000000000007</v>
      </c>
      <c r="G473" s="2">
        <f t="shared" ref="G473:G511" si="159">F473-E473</f>
        <v>0</v>
      </c>
      <c r="H473" s="2">
        <v>9219.8799999999992</v>
      </c>
      <c r="I473" s="29">
        <f t="shared" si="156"/>
        <v>96.038415866336095</v>
      </c>
      <c r="J473" s="8"/>
      <c r="K473" s="5"/>
      <c r="L473" s="5"/>
      <c r="M473" s="5"/>
      <c r="N473" s="5"/>
      <c r="O473" s="5"/>
      <c r="P473" s="5"/>
      <c r="Q473" s="18"/>
      <c r="R473" s="18"/>
    </row>
    <row r="474" spans="1:18">
      <c r="A474" s="88"/>
      <c r="B474" s="76"/>
      <c r="C474" s="76"/>
      <c r="D474" s="56" t="s">
        <v>5</v>
      </c>
      <c r="E474" s="2">
        <v>195.92</v>
      </c>
      <c r="F474" s="2">
        <v>195.92</v>
      </c>
      <c r="G474" s="2">
        <f t="shared" si="159"/>
        <v>0</v>
      </c>
      <c r="H474" s="2">
        <v>188.16</v>
      </c>
      <c r="I474" s="29">
        <f t="shared" si="156"/>
        <v>96.039199673336057</v>
      </c>
      <c r="J474" s="8"/>
      <c r="K474" s="5"/>
      <c r="L474" s="5"/>
      <c r="M474" s="5"/>
      <c r="N474" s="5"/>
      <c r="O474" s="5"/>
      <c r="P474" s="5"/>
      <c r="Q474" s="18"/>
      <c r="R474" s="18"/>
    </row>
    <row r="475" spans="1:18">
      <c r="A475" s="88"/>
      <c r="B475" s="76"/>
      <c r="C475" s="76"/>
      <c r="D475" s="6" t="s">
        <v>9</v>
      </c>
      <c r="E475" s="2">
        <v>0</v>
      </c>
      <c r="F475" s="2">
        <v>0</v>
      </c>
      <c r="G475" s="2">
        <f t="shared" si="159"/>
        <v>0</v>
      </c>
      <c r="H475" s="2">
        <v>0</v>
      </c>
      <c r="I475" s="29" t="s">
        <v>235</v>
      </c>
      <c r="J475" s="8"/>
      <c r="K475" s="5"/>
      <c r="L475" s="5"/>
      <c r="M475" s="5"/>
      <c r="N475" s="5"/>
      <c r="O475" s="5"/>
      <c r="P475" s="5"/>
      <c r="Q475" s="18"/>
      <c r="R475" s="18"/>
    </row>
    <row r="476" spans="1:18" ht="27.75" customHeight="1">
      <c r="A476" s="88"/>
      <c r="B476" s="76"/>
      <c r="C476" s="76"/>
      <c r="D476" s="56" t="s">
        <v>7</v>
      </c>
      <c r="E476" s="2">
        <v>1088.46</v>
      </c>
      <c r="F476" s="2">
        <v>1869.45</v>
      </c>
      <c r="G476" s="2">
        <f t="shared" si="159"/>
        <v>780.99</v>
      </c>
      <c r="H476" s="2">
        <v>1869.45</v>
      </c>
      <c r="I476" s="29">
        <f t="shared" si="156"/>
        <v>100</v>
      </c>
      <c r="J476" s="8"/>
      <c r="K476" s="5"/>
      <c r="L476" s="5"/>
      <c r="M476" s="5"/>
      <c r="N476" s="5"/>
      <c r="O476" s="5"/>
      <c r="P476" s="5"/>
      <c r="Q476" s="18"/>
      <c r="R476" s="18"/>
    </row>
    <row r="477" spans="1:18" ht="28.5" customHeight="1">
      <c r="A477" s="88"/>
      <c r="B477" s="76" t="s">
        <v>97</v>
      </c>
      <c r="C477" s="76" t="s">
        <v>94</v>
      </c>
      <c r="D477" s="10" t="s">
        <v>4</v>
      </c>
      <c r="E477" s="2">
        <f>E478+E479+E480+E481</f>
        <v>351476.88</v>
      </c>
      <c r="F477" s="2">
        <f>F478+F479+F480+F481</f>
        <v>351400.63999999996</v>
      </c>
      <c r="G477" s="2">
        <f t="shared" si="159"/>
        <v>-76.240000000048894</v>
      </c>
      <c r="H477" s="2">
        <f>H478+H479+H480+H481</f>
        <v>349741.13999999996</v>
      </c>
      <c r="I477" s="29">
        <f t="shared" si="156"/>
        <v>99.527747018332121</v>
      </c>
      <c r="J477" s="5">
        <v>1</v>
      </c>
      <c r="K477" s="5">
        <v>1</v>
      </c>
      <c r="L477" s="5">
        <f t="shared" ref="L477:L507" si="160">(K477/J477)*100</f>
        <v>100</v>
      </c>
      <c r="M477" s="5">
        <v>1</v>
      </c>
      <c r="N477" s="5">
        <v>1</v>
      </c>
      <c r="O477" s="5">
        <v>16</v>
      </c>
      <c r="P477" s="5">
        <v>16</v>
      </c>
      <c r="Q477" s="18"/>
      <c r="R477" s="18"/>
    </row>
    <row r="478" spans="1:18">
      <c r="A478" s="88"/>
      <c r="B478" s="76"/>
      <c r="C478" s="76"/>
      <c r="D478" s="6" t="s">
        <v>6</v>
      </c>
      <c r="E478" s="2">
        <v>204027.1</v>
      </c>
      <c r="F478" s="2">
        <v>204027.1</v>
      </c>
      <c r="G478" s="2">
        <f t="shared" si="159"/>
        <v>0</v>
      </c>
      <c r="H478" s="2">
        <v>203018.79</v>
      </c>
      <c r="I478" s="29">
        <f t="shared" si="156"/>
        <v>99.505796043760853</v>
      </c>
      <c r="J478" s="8"/>
      <c r="K478" s="5"/>
      <c r="L478" s="5"/>
      <c r="M478" s="5"/>
      <c r="N478" s="5"/>
      <c r="O478" s="5"/>
      <c r="P478" s="5"/>
      <c r="Q478" s="18"/>
      <c r="R478" s="18"/>
    </row>
    <row r="479" spans="1:18">
      <c r="A479" s="88"/>
      <c r="B479" s="76"/>
      <c r="C479" s="76"/>
      <c r="D479" s="56" t="s">
        <v>5</v>
      </c>
      <c r="E479" s="2">
        <v>99393.12</v>
      </c>
      <c r="F479" s="2">
        <v>99393.12</v>
      </c>
      <c r="G479" s="2">
        <f t="shared" si="159"/>
        <v>0</v>
      </c>
      <c r="H479" s="2">
        <v>98741.93</v>
      </c>
      <c r="I479" s="29">
        <f t="shared" si="156"/>
        <v>99.344833928143117</v>
      </c>
      <c r="J479" s="8"/>
      <c r="K479" s="5"/>
      <c r="L479" s="5"/>
      <c r="M479" s="5"/>
      <c r="N479" s="5"/>
      <c r="O479" s="5"/>
      <c r="P479" s="5"/>
      <c r="Q479" s="18"/>
      <c r="R479" s="18"/>
    </row>
    <row r="480" spans="1:18">
      <c r="A480" s="88"/>
      <c r="B480" s="76"/>
      <c r="C480" s="76"/>
      <c r="D480" s="6" t="s">
        <v>9</v>
      </c>
      <c r="E480" s="2">
        <v>13181.65</v>
      </c>
      <c r="F480" s="2">
        <v>13105.41</v>
      </c>
      <c r="G480" s="2">
        <f t="shared" si="159"/>
        <v>-76.239999999999782</v>
      </c>
      <c r="H480" s="2">
        <v>13105.41</v>
      </c>
      <c r="I480" s="29">
        <f t="shared" si="156"/>
        <v>100</v>
      </c>
      <c r="J480" s="8"/>
      <c r="K480" s="5"/>
      <c r="L480" s="5"/>
      <c r="M480" s="5"/>
      <c r="N480" s="5"/>
      <c r="O480" s="5"/>
      <c r="P480" s="5"/>
      <c r="Q480" s="18"/>
      <c r="R480" s="18"/>
    </row>
    <row r="481" spans="1:18" ht="26.25" customHeight="1">
      <c r="A481" s="88"/>
      <c r="B481" s="76"/>
      <c r="C481" s="76"/>
      <c r="D481" s="56" t="s">
        <v>7</v>
      </c>
      <c r="E481" s="13">
        <v>34875.01</v>
      </c>
      <c r="F481" s="13">
        <v>34875.01</v>
      </c>
      <c r="G481" s="13">
        <f t="shared" si="159"/>
        <v>0</v>
      </c>
      <c r="H481" s="13">
        <v>34875.01</v>
      </c>
      <c r="I481" s="54">
        <f t="shared" si="156"/>
        <v>100</v>
      </c>
      <c r="J481" s="5"/>
      <c r="K481" s="5"/>
      <c r="L481" s="5"/>
      <c r="M481" s="5"/>
      <c r="N481" s="5"/>
      <c r="O481" s="5"/>
      <c r="P481" s="5"/>
      <c r="Q481" s="18"/>
      <c r="R481" s="18"/>
    </row>
    <row r="482" spans="1:18" ht="23.25" customHeight="1">
      <c r="A482" s="88"/>
      <c r="B482" s="76" t="s">
        <v>98</v>
      </c>
      <c r="C482" s="76" t="s">
        <v>175</v>
      </c>
      <c r="D482" s="10" t="s">
        <v>4</v>
      </c>
      <c r="E482" s="2">
        <f>E483+E484+E485+E486</f>
        <v>234918.03</v>
      </c>
      <c r="F482" s="2">
        <f>F483+F484+F485+F486</f>
        <v>232506.34</v>
      </c>
      <c r="G482" s="2">
        <f t="shared" si="159"/>
        <v>-2411.6900000000023</v>
      </c>
      <c r="H482" s="2">
        <f>H483+H484+H485+H486</f>
        <v>231950.97</v>
      </c>
      <c r="I482" s="29">
        <f t="shared" si="156"/>
        <v>99.761137696288188</v>
      </c>
      <c r="J482" s="5">
        <v>1</v>
      </c>
      <c r="K482" s="5">
        <v>1</v>
      </c>
      <c r="L482" s="5">
        <f t="shared" si="160"/>
        <v>100</v>
      </c>
      <c r="M482" s="5">
        <v>1</v>
      </c>
      <c r="N482" s="5">
        <v>1</v>
      </c>
      <c r="O482" s="5">
        <v>17</v>
      </c>
      <c r="P482" s="5">
        <v>17</v>
      </c>
      <c r="Q482" s="18"/>
      <c r="R482" s="18"/>
    </row>
    <row r="483" spans="1:18">
      <c r="A483" s="88"/>
      <c r="B483" s="76"/>
      <c r="C483" s="76"/>
      <c r="D483" s="6" t="s">
        <v>6</v>
      </c>
      <c r="E483" s="2">
        <v>135351.70000000001</v>
      </c>
      <c r="F483" s="2">
        <v>132975.5</v>
      </c>
      <c r="G483" s="2">
        <f t="shared" si="159"/>
        <v>-2376.2000000000116</v>
      </c>
      <c r="H483" s="2">
        <v>132975.32</v>
      </c>
      <c r="I483" s="29">
        <f t="shared" si="156"/>
        <v>99.999864636718797</v>
      </c>
      <c r="J483" s="8"/>
      <c r="K483" s="5"/>
      <c r="L483" s="5"/>
      <c r="M483" s="5"/>
      <c r="N483" s="5"/>
      <c r="O483" s="5"/>
      <c r="P483" s="5"/>
      <c r="Q483" s="18"/>
      <c r="R483" s="18"/>
    </row>
    <row r="484" spans="1:18">
      <c r="A484" s="88"/>
      <c r="B484" s="76"/>
      <c r="C484" s="76"/>
      <c r="D484" s="56" t="s">
        <v>5</v>
      </c>
      <c r="E484" s="2">
        <v>93053.03</v>
      </c>
      <c r="F484" s="2">
        <v>93053.03</v>
      </c>
      <c r="G484" s="2">
        <f t="shared" si="159"/>
        <v>0</v>
      </c>
      <c r="H484" s="2">
        <v>92497.84</v>
      </c>
      <c r="I484" s="29">
        <f t="shared" si="156"/>
        <v>99.403361717506669</v>
      </c>
      <c r="J484" s="8"/>
      <c r="K484" s="5"/>
      <c r="L484" s="5"/>
      <c r="M484" s="5"/>
      <c r="N484" s="5"/>
      <c r="O484" s="5"/>
      <c r="P484" s="5"/>
      <c r="Q484" s="18"/>
      <c r="R484" s="18"/>
    </row>
    <row r="485" spans="1:18">
      <c r="A485" s="88"/>
      <c r="B485" s="76"/>
      <c r="C485" s="76"/>
      <c r="D485" s="6" t="s">
        <v>9</v>
      </c>
      <c r="E485" s="2">
        <v>1582</v>
      </c>
      <c r="F485" s="2">
        <v>1546.55</v>
      </c>
      <c r="G485" s="2">
        <f t="shared" si="159"/>
        <v>-35.450000000000045</v>
      </c>
      <c r="H485" s="2">
        <v>1546.55</v>
      </c>
      <c r="I485" s="29">
        <f t="shared" si="156"/>
        <v>100</v>
      </c>
      <c r="J485" s="8"/>
      <c r="K485" s="5"/>
      <c r="L485" s="5"/>
      <c r="M485" s="5"/>
      <c r="N485" s="5"/>
      <c r="O485" s="5"/>
      <c r="P485" s="5"/>
      <c r="Q485" s="18"/>
      <c r="R485" s="18"/>
    </row>
    <row r="486" spans="1:18" ht="27" customHeight="1">
      <c r="A486" s="88"/>
      <c r="B486" s="76"/>
      <c r="C486" s="76"/>
      <c r="D486" s="56" t="s">
        <v>7</v>
      </c>
      <c r="E486" s="2">
        <v>4931.3</v>
      </c>
      <c r="F486" s="2">
        <v>4931.26</v>
      </c>
      <c r="G486" s="2">
        <f t="shared" si="159"/>
        <v>-3.999999999996362E-2</v>
      </c>
      <c r="H486" s="2">
        <v>4931.26</v>
      </c>
      <c r="I486" s="29">
        <f t="shared" si="156"/>
        <v>100</v>
      </c>
      <c r="J486" s="5"/>
      <c r="K486" s="5"/>
      <c r="L486" s="5"/>
      <c r="M486" s="5"/>
      <c r="N486" s="5"/>
      <c r="O486" s="5"/>
      <c r="P486" s="5"/>
      <c r="Q486" s="18"/>
      <c r="R486" s="18"/>
    </row>
    <row r="487" spans="1:18" ht="21.75" customHeight="1">
      <c r="A487" s="88"/>
      <c r="B487" s="76" t="s">
        <v>99</v>
      </c>
      <c r="C487" s="76" t="s">
        <v>94</v>
      </c>
      <c r="D487" s="10" t="s">
        <v>4</v>
      </c>
      <c r="E487" s="2">
        <f>E488+E489+E490+E491</f>
        <v>4381.6400000000003</v>
      </c>
      <c r="F487" s="2">
        <f>F488+F489+F490+F491</f>
        <v>4359.6600000000008</v>
      </c>
      <c r="G487" s="2">
        <f t="shared" si="159"/>
        <v>-21.979999999999563</v>
      </c>
      <c r="H487" s="2">
        <f>H488+H489+H490+H491</f>
        <v>4161.95</v>
      </c>
      <c r="I487" s="29">
        <f t="shared" si="156"/>
        <v>95.465013326727288</v>
      </c>
      <c r="J487" s="5">
        <v>1</v>
      </c>
      <c r="K487" s="5">
        <v>1</v>
      </c>
      <c r="L487" s="5">
        <f t="shared" si="160"/>
        <v>100</v>
      </c>
      <c r="M487" s="5">
        <v>1</v>
      </c>
      <c r="N487" s="5">
        <v>1</v>
      </c>
      <c r="O487" s="5">
        <v>8</v>
      </c>
      <c r="P487" s="5">
        <v>8</v>
      </c>
      <c r="Q487" s="18"/>
      <c r="R487" s="18"/>
    </row>
    <row r="488" spans="1:18" ht="22.5" customHeight="1">
      <c r="A488" s="88"/>
      <c r="B488" s="76"/>
      <c r="C488" s="76"/>
      <c r="D488" s="6" t="s">
        <v>6</v>
      </c>
      <c r="E488" s="2">
        <v>3005.8</v>
      </c>
      <c r="F488" s="2">
        <v>3005.8</v>
      </c>
      <c r="G488" s="2">
        <f t="shared" si="159"/>
        <v>0</v>
      </c>
      <c r="H488" s="2">
        <v>2812.04</v>
      </c>
      <c r="I488" s="29">
        <f t="shared" si="156"/>
        <v>93.553795994410805</v>
      </c>
      <c r="J488" s="8"/>
      <c r="K488" s="5"/>
      <c r="L488" s="5"/>
      <c r="M488" s="5"/>
      <c r="N488" s="5"/>
      <c r="O488" s="5"/>
      <c r="P488" s="5"/>
      <c r="Q488" s="18"/>
      <c r="R488" s="18"/>
    </row>
    <row r="489" spans="1:18">
      <c r="A489" s="88"/>
      <c r="B489" s="76"/>
      <c r="C489" s="76"/>
      <c r="D489" s="56" t="s">
        <v>5</v>
      </c>
      <c r="E489" s="2">
        <v>61.34</v>
      </c>
      <c r="F489" s="2">
        <v>61.34</v>
      </c>
      <c r="G489" s="2">
        <f t="shared" si="159"/>
        <v>0</v>
      </c>
      <c r="H489" s="2">
        <v>57.39</v>
      </c>
      <c r="I489" s="29">
        <f t="shared" si="156"/>
        <v>93.560482556243883</v>
      </c>
      <c r="J489" s="8"/>
      <c r="K489" s="5"/>
      <c r="L489" s="5"/>
      <c r="M489" s="5"/>
      <c r="N489" s="5"/>
      <c r="O489" s="5"/>
      <c r="P489" s="5"/>
      <c r="Q489" s="18"/>
      <c r="R489" s="18"/>
    </row>
    <row r="490" spans="1:18">
      <c r="A490" s="88"/>
      <c r="B490" s="76"/>
      <c r="C490" s="76"/>
      <c r="D490" s="6" t="s">
        <v>9</v>
      </c>
      <c r="E490" s="2">
        <v>438.17</v>
      </c>
      <c r="F490" s="2">
        <v>416.19</v>
      </c>
      <c r="G490" s="2">
        <f t="shared" si="159"/>
        <v>-21.980000000000018</v>
      </c>
      <c r="H490" s="2">
        <v>416.19</v>
      </c>
      <c r="I490" s="29">
        <f t="shared" si="156"/>
        <v>100</v>
      </c>
      <c r="J490" s="8"/>
      <c r="K490" s="5"/>
      <c r="L490" s="5"/>
      <c r="M490" s="5"/>
      <c r="N490" s="5"/>
      <c r="O490" s="5"/>
      <c r="P490" s="5"/>
      <c r="Q490" s="18"/>
      <c r="R490" s="18"/>
    </row>
    <row r="491" spans="1:18" ht="27" customHeight="1">
      <c r="A491" s="88"/>
      <c r="B491" s="76"/>
      <c r="C491" s="76"/>
      <c r="D491" s="56" t="s">
        <v>7</v>
      </c>
      <c r="E491" s="2">
        <v>876.33</v>
      </c>
      <c r="F491" s="2">
        <v>876.33</v>
      </c>
      <c r="G491" s="2">
        <f t="shared" si="159"/>
        <v>0</v>
      </c>
      <c r="H491" s="2">
        <v>876.33</v>
      </c>
      <c r="I491" s="29">
        <f t="shared" si="156"/>
        <v>100</v>
      </c>
      <c r="J491" s="5"/>
      <c r="K491" s="5"/>
      <c r="L491" s="5"/>
      <c r="M491" s="5"/>
      <c r="N491" s="5"/>
      <c r="O491" s="5"/>
      <c r="P491" s="5"/>
      <c r="Q491" s="18"/>
      <c r="R491" s="18"/>
    </row>
    <row r="492" spans="1:18" ht="22.5" customHeight="1">
      <c r="A492" s="79" t="s">
        <v>251</v>
      </c>
      <c r="B492" s="79" t="s">
        <v>288</v>
      </c>
      <c r="C492" s="79" t="s">
        <v>100</v>
      </c>
      <c r="D492" s="10" t="s">
        <v>4</v>
      </c>
      <c r="E492" s="3">
        <f>E497+E502+E507+E512+E517</f>
        <v>1152450.83</v>
      </c>
      <c r="F492" s="3">
        <f>F497+F502+F507+F512+F517</f>
        <v>1152652.42</v>
      </c>
      <c r="G492" s="3">
        <f t="shared" si="159"/>
        <v>201.58999999985099</v>
      </c>
      <c r="H492" s="3">
        <f>H497+H502+H507+H512+H517</f>
        <v>1148430.1300000001</v>
      </c>
      <c r="I492" s="7">
        <f t="shared" si="156"/>
        <v>99.633689226106881</v>
      </c>
      <c r="J492" s="4">
        <v>19</v>
      </c>
      <c r="K492" s="4">
        <v>18</v>
      </c>
      <c r="L492" s="33">
        <f t="shared" si="160"/>
        <v>94.73684210526315</v>
      </c>
      <c r="M492" s="4">
        <v>15</v>
      </c>
      <c r="N492" s="4">
        <v>13</v>
      </c>
      <c r="O492" s="4">
        <f>O497+O502+O507+O512+O517</f>
        <v>33</v>
      </c>
      <c r="P492" s="4">
        <f>P497+P502+P507+P512+P517</f>
        <v>29</v>
      </c>
      <c r="Q492" s="41"/>
      <c r="R492" s="41"/>
    </row>
    <row r="493" spans="1:18" ht="21">
      <c r="A493" s="79"/>
      <c r="B493" s="79"/>
      <c r="C493" s="79"/>
      <c r="D493" s="10" t="s">
        <v>6</v>
      </c>
      <c r="E493" s="3">
        <v>0</v>
      </c>
      <c r="F493" s="3">
        <v>0</v>
      </c>
      <c r="G493" s="3">
        <f t="shared" si="159"/>
        <v>0</v>
      </c>
      <c r="H493" s="3">
        <v>0</v>
      </c>
      <c r="I493" s="7" t="s">
        <v>235</v>
      </c>
      <c r="J493" s="23">
        <v>5</v>
      </c>
      <c r="K493" s="5">
        <v>5</v>
      </c>
      <c r="L493" s="5">
        <f t="shared" si="160"/>
        <v>100</v>
      </c>
      <c r="M493" s="4"/>
      <c r="N493" s="4"/>
      <c r="O493" s="4"/>
      <c r="P493" s="4"/>
      <c r="Q493" s="41"/>
      <c r="R493" s="41"/>
    </row>
    <row r="494" spans="1:18">
      <c r="A494" s="79"/>
      <c r="B494" s="79"/>
      <c r="C494" s="79"/>
      <c r="D494" s="55" t="s">
        <v>5</v>
      </c>
      <c r="E494" s="3">
        <v>1152450.83</v>
      </c>
      <c r="F494" s="3">
        <v>1152652.42</v>
      </c>
      <c r="G494" s="3">
        <f t="shared" si="159"/>
        <v>201.58999999985099</v>
      </c>
      <c r="H494" s="3">
        <v>1148430.1299999999</v>
      </c>
      <c r="I494" s="7">
        <f t="shared" si="156"/>
        <v>99.633689226106853</v>
      </c>
      <c r="J494" s="42"/>
      <c r="K494" s="4"/>
      <c r="L494" s="4"/>
      <c r="M494" s="4"/>
      <c r="N494" s="4"/>
      <c r="O494" s="4"/>
      <c r="P494" s="4"/>
      <c r="Q494" s="41"/>
      <c r="R494" s="41"/>
    </row>
    <row r="495" spans="1:18">
      <c r="A495" s="79"/>
      <c r="B495" s="79"/>
      <c r="C495" s="79"/>
      <c r="D495" s="10" t="s">
        <v>9</v>
      </c>
      <c r="E495" s="3">
        <v>0</v>
      </c>
      <c r="F495" s="3">
        <v>0</v>
      </c>
      <c r="G495" s="3">
        <f t="shared" si="159"/>
        <v>0</v>
      </c>
      <c r="H495" s="3">
        <v>0</v>
      </c>
      <c r="I495" s="7" t="s">
        <v>235</v>
      </c>
      <c r="J495" s="42"/>
      <c r="K495" s="4"/>
      <c r="L495" s="4"/>
      <c r="M495" s="4"/>
      <c r="N495" s="4"/>
      <c r="O495" s="4"/>
      <c r="P495" s="4"/>
      <c r="Q495" s="41"/>
      <c r="R495" s="41"/>
    </row>
    <row r="496" spans="1:18" ht="26.25" customHeight="1">
      <c r="A496" s="79"/>
      <c r="B496" s="79"/>
      <c r="C496" s="79"/>
      <c r="D496" s="55" t="s">
        <v>7</v>
      </c>
      <c r="E496" s="12">
        <v>0</v>
      </c>
      <c r="F496" s="12">
        <v>0</v>
      </c>
      <c r="G496" s="12">
        <f t="shared" si="159"/>
        <v>0</v>
      </c>
      <c r="H496" s="12">
        <v>0</v>
      </c>
      <c r="I496" s="14" t="s">
        <v>235</v>
      </c>
      <c r="J496" s="4"/>
      <c r="K496" s="4"/>
      <c r="L496" s="4"/>
      <c r="M496" s="4"/>
      <c r="N496" s="4"/>
      <c r="O496" s="4"/>
      <c r="P496" s="4"/>
      <c r="Q496" s="41"/>
      <c r="R496" s="41"/>
    </row>
    <row r="497" spans="1:18" ht="21" customHeight="1">
      <c r="A497" s="88"/>
      <c r="B497" s="76" t="s">
        <v>101</v>
      </c>
      <c r="C497" s="76" t="s">
        <v>100</v>
      </c>
      <c r="D497" s="10" t="s">
        <v>4</v>
      </c>
      <c r="E497" s="2">
        <f>E498+E499+E500+E501</f>
        <v>360725.76000000001</v>
      </c>
      <c r="F497" s="2">
        <f>F498+F499+F500</f>
        <v>350958.24</v>
      </c>
      <c r="G497" s="2">
        <f t="shared" si="159"/>
        <v>-9767.5200000000186</v>
      </c>
      <c r="H497" s="2">
        <f>H498+H499+H500+H501</f>
        <v>350064.65</v>
      </c>
      <c r="I497" s="29">
        <f t="shared" si="156"/>
        <v>99.745385661838299</v>
      </c>
      <c r="J497" s="23">
        <v>6</v>
      </c>
      <c r="K497" s="5">
        <v>6</v>
      </c>
      <c r="L497" s="5">
        <f t="shared" si="160"/>
        <v>100</v>
      </c>
      <c r="M497" s="5">
        <v>7</v>
      </c>
      <c r="N497" s="5">
        <v>6</v>
      </c>
      <c r="O497" s="5">
        <v>8</v>
      </c>
      <c r="P497" s="5">
        <v>8</v>
      </c>
      <c r="Q497" s="18"/>
      <c r="R497" s="18"/>
    </row>
    <row r="498" spans="1:18">
      <c r="A498" s="88"/>
      <c r="B498" s="76"/>
      <c r="C498" s="76"/>
      <c r="D498" s="6" t="s">
        <v>6</v>
      </c>
      <c r="E498" s="2">
        <v>0</v>
      </c>
      <c r="F498" s="2">
        <v>0</v>
      </c>
      <c r="G498" s="2">
        <f t="shared" si="159"/>
        <v>0</v>
      </c>
      <c r="H498" s="2">
        <v>0</v>
      </c>
      <c r="I498" s="29" t="s">
        <v>235</v>
      </c>
      <c r="J498" s="8"/>
      <c r="K498" s="5"/>
      <c r="L498" s="5"/>
      <c r="M498" s="5"/>
      <c r="N498" s="5"/>
      <c r="O498" s="5"/>
      <c r="P498" s="5"/>
      <c r="Q498" s="18"/>
      <c r="R498" s="18"/>
    </row>
    <row r="499" spans="1:18">
      <c r="A499" s="88"/>
      <c r="B499" s="76"/>
      <c r="C499" s="76"/>
      <c r="D499" s="56" t="s">
        <v>5</v>
      </c>
      <c r="E499" s="2">
        <v>360725.76000000001</v>
      </c>
      <c r="F499" s="2">
        <v>350958.24</v>
      </c>
      <c r="G499" s="2">
        <f t="shared" si="159"/>
        <v>-9767.5200000000186</v>
      </c>
      <c r="H499" s="2">
        <v>350064.65</v>
      </c>
      <c r="I499" s="29">
        <f t="shared" si="156"/>
        <v>99.745385661838299</v>
      </c>
      <c r="J499" s="8"/>
      <c r="K499" s="5"/>
      <c r="L499" s="5"/>
      <c r="M499" s="5"/>
      <c r="N499" s="5"/>
      <c r="O499" s="5"/>
      <c r="P499" s="5"/>
      <c r="Q499" s="18"/>
      <c r="R499" s="18"/>
    </row>
    <row r="500" spans="1:18">
      <c r="A500" s="88"/>
      <c r="B500" s="76"/>
      <c r="C500" s="76"/>
      <c r="D500" s="6" t="s">
        <v>9</v>
      </c>
      <c r="E500" s="2">
        <v>0</v>
      </c>
      <c r="F500" s="2">
        <v>0</v>
      </c>
      <c r="G500" s="2">
        <f t="shared" si="159"/>
        <v>0</v>
      </c>
      <c r="H500" s="2">
        <v>0</v>
      </c>
      <c r="I500" s="29" t="s">
        <v>235</v>
      </c>
      <c r="J500" s="8"/>
      <c r="K500" s="5"/>
      <c r="L500" s="5"/>
      <c r="M500" s="5"/>
      <c r="N500" s="5"/>
      <c r="O500" s="5"/>
      <c r="P500" s="5"/>
      <c r="Q500" s="18"/>
      <c r="R500" s="18"/>
    </row>
    <row r="501" spans="1:18" ht="27" customHeight="1">
      <c r="A501" s="88"/>
      <c r="B501" s="76"/>
      <c r="C501" s="76"/>
      <c r="D501" s="13" t="s">
        <v>7</v>
      </c>
      <c r="E501" s="13">
        <v>0</v>
      </c>
      <c r="F501" s="13">
        <v>0</v>
      </c>
      <c r="G501" s="13">
        <f t="shared" si="159"/>
        <v>0</v>
      </c>
      <c r="H501" s="13">
        <v>0</v>
      </c>
      <c r="I501" s="54" t="s">
        <v>235</v>
      </c>
      <c r="J501" s="5"/>
      <c r="K501" s="5"/>
      <c r="L501" s="5"/>
      <c r="M501" s="5"/>
      <c r="N501" s="5"/>
      <c r="O501" s="5"/>
      <c r="P501" s="5"/>
      <c r="Q501" s="18"/>
      <c r="R501" s="18"/>
    </row>
    <row r="502" spans="1:18" ht="21" customHeight="1">
      <c r="A502" s="88"/>
      <c r="B502" s="76" t="s">
        <v>102</v>
      </c>
      <c r="C502" s="76" t="s">
        <v>100</v>
      </c>
      <c r="D502" s="10" t="s">
        <v>4</v>
      </c>
      <c r="E502" s="2">
        <f>E503+E504+E505+E506</f>
        <v>738544.9</v>
      </c>
      <c r="F502" s="2">
        <f>F503+F504+F505</f>
        <v>744719.01</v>
      </c>
      <c r="G502" s="2">
        <f t="shared" si="159"/>
        <v>6174.109999999986</v>
      </c>
      <c r="H502" s="2">
        <f>H503+H504+H505</f>
        <v>741789.7</v>
      </c>
      <c r="I502" s="29">
        <f t="shared" si="156"/>
        <v>99.606655670035863</v>
      </c>
      <c r="J502" s="23">
        <v>2</v>
      </c>
      <c r="K502" s="5">
        <v>2</v>
      </c>
      <c r="L502" s="5">
        <f t="shared" si="160"/>
        <v>100</v>
      </c>
      <c r="M502" s="5">
        <v>2</v>
      </c>
      <c r="N502" s="5">
        <v>2</v>
      </c>
      <c r="O502" s="5">
        <v>5</v>
      </c>
      <c r="P502" s="5">
        <v>5</v>
      </c>
      <c r="Q502" s="18"/>
      <c r="R502" s="18"/>
    </row>
    <row r="503" spans="1:18">
      <c r="A503" s="88"/>
      <c r="B503" s="76"/>
      <c r="C503" s="76"/>
      <c r="D503" s="6" t="s">
        <v>6</v>
      </c>
      <c r="E503" s="2">
        <v>0</v>
      </c>
      <c r="F503" s="2">
        <v>0</v>
      </c>
      <c r="G503" s="2">
        <f t="shared" si="159"/>
        <v>0</v>
      </c>
      <c r="H503" s="2">
        <v>0</v>
      </c>
      <c r="I503" s="29" t="s">
        <v>235</v>
      </c>
      <c r="J503" s="8"/>
      <c r="K503" s="5"/>
      <c r="L503" s="5"/>
      <c r="M503" s="5"/>
      <c r="N503" s="5"/>
      <c r="O503" s="5"/>
      <c r="P503" s="5"/>
      <c r="Q503" s="18"/>
      <c r="R503" s="18"/>
    </row>
    <row r="504" spans="1:18">
      <c r="A504" s="88"/>
      <c r="B504" s="76"/>
      <c r="C504" s="76"/>
      <c r="D504" s="56" t="s">
        <v>5</v>
      </c>
      <c r="E504" s="2">
        <v>738544.9</v>
      </c>
      <c r="F504" s="2">
        <v>744719.01</v>
      </c>
      <c r="G504" s="2">
        <f t="shared" si="159"/>
        <v>6174.109999999986</v>
      </c>
      <c r="H504" s="2">
        <v>741789.7</v>
      </c>
      <c r="I504" s="29">
        <f t="shared" si="156"/>
        <v>99.606655670035863</v>
      </c>
      <c r="J504" s="8"/>
      <c r="K504" s="5"/>
      <c r="L504" s="5"/>
      <c r="M504" s="5"/>
      <c r="N504" s="5"/>
      <c r="O504" s="5"/>
      <c r="P504" s="5"/>
      <c r="Q504" s="18"/>
      <c r="R504" s="18"/>
    </row>
    <row r="505" spans="1:18">
      <c r="A505" s="88"/>
      <c r="B505" s="76"/>
      <c r="C505" s="76"/>
      <c r="D505" s="6" t="s">
        <v>9</v>
      </c>
      <c r="E505" s="2">
        <v>0</v>
      </c>
      <c r="F505" s="2">
        <v>0</v>
      </c>
      <c r="G505" s="2">
        <f t="shared" si="159"/>
        <v>0</v>
      </c>
      <c r="H505" s="2">
        <v>0</v>
      </c>
      <c r="I505" s="29" t="s">
        <v>235</v>
      </c>
      <c r="J505" s="8"/>
      <c r="K505" s="5"/>
      <c r="L505" s="5"/>
      <c r="M505" s="5"/>
      <c r="N505" s="5"/>
      <c r="O505" s="5"/>
      <c r="P505" s="5"/>
      <c r="Q505" s="18"/>
      <c r="R505" s="18"/>
    </row>
    <row r="506" spans="1:18" ht="27" customHeight="1">
      <c r="A506" s="88"/>
      <c r="B506" s="76"/>
      <c r="C506" s="76"/>
      <c r="D506" s="13" t="s">
        <v>7</v>
      </c>
      <c r="E506" s="2">
        <v>0</v>
      </c>
      <c r="F506" s="2">
        <v>0</v>
      </c>
      <c r="G506" s="2">
        <f t="shared" si="159"/>
        <v>0</v>
      </c>
      <c r="H506" s="2">
        <v>0</v>
      </c>
      <c r="I506" s="29" t="s">
        <v>235</v>
      </c>
      <c r="J506" s="5"/>
      <c r="K506" s="5"/>
      <c r="L506" s="5"/>
      <c r="M506" s="5"/>
      <c r="N506" s="5"/>
      <c r="O506" s="5"/>
      <c r="P506" s="5"/>
      <c r="Q506" s="18"/>
      <c r="R506" s="18"/>
    </row>
    <row r="507" spans="1:18" ht="21.75" customHeight="1">
      <c r="A507" s="88"/>
      <c r="B507" s="76" t="s">
        <v>103</v>
      </c>
      <c r="C507" s="76" t="s">
        <v>100</v>
      </c>
      <c r="D507" s="10" t="s">
        <v>4</v>
      </c>
      <c r="E507" s="2">
        <f>E508+E509+E510+E511</f>
        <v>950</v>
      </c>
      <c r="F507" s="2">
        <f>F508+F509+F510</f>
        <v>796.25</v>
      </c>
      <c r="G507" s="2">
        <f t="shared" si="159"/>
        <v>-153.75</v>
      </c>
      <c r="H507" s="2">
        <f>H508+H509+H510</f>
        <v>796.25</v>
      </c>
      <c r="I507" s="29">
        <f t="shared" si="156"/>
        <v>100</v>
      </c>
      <c r="J507" s="23">
        <v>2</v>
      </c>
      <c r="K507" s="5">
        <v>2</v>
      </c>
      <c r="L507" s="5">
        <f t="shared" si="160"/>
        <v>100</v>
      </c>
      <c r="M507" s="5">
        <v>2</v>
      </c>
      <c r="N507" s="5">
        <v>2</v>
      </c>
      <c r="O507" s="5">
        <v>8</v>
      </c>
      <c r="P507" s="5">
        <v>8</v>
      </c>
      <c r="Q507" s="18"/>
      <c r="R507" s="18"/>
    </row>
    <row r="508" spans="1:18">
      <c r="A508" s="88"/>
      <c r="B508" s="76"/>
      <c r="C508" s="76"/>
      <c r="D508" s="6" t="s">
        <v>6</v>
      </c>
      <c r="E508" s="2">
        <v>0</v>
      </c>
      <c r="F508" s="2">
        <v>0</v>
      </c>
      <c r="G508" s="2">
        <f t="shared" si="159"/>
        <v>0</v>
      </c>
      <c r="H508" s="2">
        <v>0</v>
      </c>
      <c r="I508" s="29" t="s">
        <v>235</v>
      </c>
      <c r="J508" s="8"/>
      <c r="K508" s="5"/>
      <c r="L508" s="5"/>
      <c r="M508" s="5"/>
      <c r="N508" s="5"/>
      <c r="O508" s="5"/>
      <c r="P508" s="5"/>
      <c r="Q508" s="18"/>
      <c r="R508" s="18"/>
    </row>
    <row r="509" spans="1:18">
      <c r="A509" s="88"/>
      <c r="B509" s="76"/>
      <c r="C509" s="76"/>
      <c r="D509" s="56" t="s">
        <v>5</v>
      </c>
      <c r="E509" s="2">
        <v>950</v>
      </c>
      <c r="F509" s="2">
        <v>796.25</v>
      </c>
      <c r="G509" s="2">
        <f t="shared" si="159"/>
        <v>-153.75</v>
      </c>
      <c r="H509" s="2">
        <v>796.25</v>
      </c>
      <c r="I509" s="29">
        <f t="shared" si="156"/>
        <v>100</v>
      </c>
      <c r="J509" s="8"/>
      <c r="K509" s="5"/>
      <c r="L509" s="5"/>
      <c r="M509" s="5"/>
      <c r="N509" s="5"/>
      <c r="O509" s="5"/>
      <c r="P509" s="5"/>
      <c r="Q509" s="18"/>
      <c r="R509" s="18"/>
    </row>
    <row r="510" spans="1:18">
      <c r="A510" s="88"/>
      <c r="B510" s="76"/>
      <c r="C510" s="76"/>
      <c r="D510" s="6" t="s">
        <v>9</v>
      </c>
      <c r="E510" s="2">
        <v>0</v>
      </c>
      <c r="F510" s="2">
        <v>0</v>
      </c>
      <c r="G510" s="2">
        <f t="shared" si="159"/>
        <v>0</v>
      </c>
      <c r="H510" s="2">
        <v>0</v>
      </c>
      <c r="I510" s="29" t="s">
        <v>235</v>
      </c>
      <c r="J510" s="8"/>
      <c r="K510" s="5"/>
      <c r="L510" s="5"/>
      <c r="M510" s="5"/>
      <c r="N510" s="5"/>
      <c r="O510" s="5"/>
      <c r="P510" s="5"/>
      <c r="Q510" s="18"/>
      <c r="R510" s="18"/>
    </row>
    <row r="511" spans="1:18" ht="25.5" customHeight="1">
      <c r="A511" s="88"/>
      <c r="B511" s="76"/>
      <c r="C511" s="76"/>
      <c r="D511" s="56" t="s">
        <v>7</v>
      </c>
      <c r="E511" s="2">
        <v>0</v>
      </c>
      <c r="F511" s="2">
        <v>0</v>
      </c>
      <c r="G511" s="13">
        <f t="shared" si="159"/>
        <v>0</v>
      </c>
      <c r="H511" s="2">
        <v>0</v>
      </c>
      <c r="I511" s="29" t="s">
        <v>235</v>
      </c>
      <c r="J511" s="15"/>
      <c r="K511" s="15"/>
      <c r="L511" s="15"/>
      <c r="M511" s="15"/>
      <c r="N511" s="15"/>
      <c r="O511" s="15"/>
      <c r="P511" s="15"/>
      <c r="Q511" s="17"/>
      <c r="R511" s="17"/>
    </row>
    <row r="512" spans="1:18" ht="22.5" customHeight="1">
      <c r="A512" s="88"/>
      <c r="B512" s="76" t="s">
        <v>104</v>
      </c>
      <c r="C512" s="76" t="s">
        <v>100</v>
      </c>
      <c r="D512" s="10" t="s">
        <v>4</v>
      </c>
      <c r="E512" s="2">
        <f>E513+E514+E515</f>
        <v>457.54</v>
      </c>
      <c r="F512" s="2">
        <f>F513+F514+F515</f>
        <v>457.54</v>
      </c>
      <c r="G512" s="2">
        <f t="shared" ref="G512:G532" si="161">F512-E512</f>
        <v>0</v>
      </c>
      <c r="H512" s="2">
        <f>H513+H514+H515</f>
        <v>407.54</v>
      </c>
      <c r="I512" s="29">
        <f t="shared" si="156"/>
        <v>89.071993705468373</v>
      </c>
      <c r="J512" s="23">
        <v>2</v>
      </c>
      <c r="K512" s="5">
        <v>1</v>
      </c>
      <c r="L512" s="5">
        <f t="shared" ref="L512:L532" si="162">(K512/J512)*100</f>
        <v>50</v>
      </c>
      <c r="M512" s="5">
        <v>2</v>
      </c>
      <c r="N512" s="5">
        <v>1</v>
      </c>
      <c r="O512" s="5">
        <v>8</v>
      </c>
      <c r="P512" s="5">
        <v>4</v>
      </c>
      <c r="Q512" s="18"/>
      <c r="R512" s="18"/>
    </row>
    <row r="513" spans="1:18">
      <c r="A513" s="88"/>
      <c r="B513" s="76"/>
      <c r="C513" s="76"/>
      <c r="D513" s="6" t="s">
        <v>6</v>
      </c>
      <c r="E513" s="2">
        <v>0</v>
      </c>
      <c r="F513" s="2">
        <v>0</v>
      </c>
      <c r="G513" s="2">
        <f t="shared" si="161"/>
        <v>0</v>
      </c>
      <c r="H513" s="2">
        <v>0</v>
      </c>
      <c r="I513" s="29" t="s">
        <v>235</v>
      </c>
      <c r="J513" s="8"/>
      <c r="K513" s="5"/>
      <c r="L513" s="5"/>
      <c r="M513" s="5"/>
      <c r="N513" s="5"/>
      <c r="O513" s="5"/>
      <c r="P513" s="5"/>
      <c r="Q513" s="18"/>
      <c r="R513" s="18"/>
    </row>
    <row r="514" spans="1:18">
      <c r="A514" s="88"/>
      <c r="B514" s="76"/>
      <c r="C514" s="76"/>
      <c r="D514" s="56" t="s">
        <v>5</v>
      </c>
      <c r="E514" s="2">
        <v>457.54</v>
      </c>
      <c r="F514" s="2">
        <v>457.54</v>
      </c>
      <c r="G514" s="2">
        <f t="shared" si="161"/>
        <v>0</v>
      </c>
      <c r="H514" s="2">
        <v>407.54</v>
      </c>
      <c r="I514" s="29">
        <f t="shared" si="156"/>
        <v>89.071993705468373</v>
      </c>
      <c r="J514" s="8"/>
      <c r="K514" s="5"/>
      <c r="L514" s="5"/>
      <c r="M514" s="5"/>
      <c r="N514" s="5"/>
      <c r="O514" s="5"/>
      <c r="P514" s="5"/>
      <c r="Q514" s="18"/>
      <c r="R514" s="18"/>
    </row>
    <row r="515" spans="1:18" ht="18.75" customHeight="1">
      <c r="A515" s="88"/>
      <c r="B515" s="76"/>
      <c r="C515" s="76"/>
      <c r="D515" s="6" t="s">
        <v>9</v>
      </c>
      <c r="E515" s="2">
        <v>0</v>
      </c>
      <c r="F515" s="2">
        <v>0</v>
      </c>
      <c r="G515" s="2">
        <f t="shared" si="161"/>
        <v>0</v>
      </c>
      <c r="H515" s="2">
        <v>0</v>
      </c>
      <c r="I515" s="29" t="s">
        <v>235</v>
      </c>
      <c r="J515" s="8"/>
      <c r="K515" s="5"/>
      <c r="L515" s="5"/>
      <c r="M515" s="5"/>
      <c r="N515" s="5"/>
      <c r="O515" s="5"/>
      <c r="P515" s="5"/>
      <c r="Q515" s="18"/>
      <c r="R515" s="18"/>
    </row>
    <row r="516" spans="1:18" ht="24" customHeight="1">
      <c r="A516" s="88"/>
      <c r="B516" s="76"/>
      <c r="C516" s="76"/>
      <c r="D516" s="56" t="s">
        <v>7</v>
      </c>
      <c r="E516" s="13">
        <v>0</v>
      </c>
      <c r="F516" s="13">
        <v>0</v>
      </c>
      <c r="G516" s="13">
        <f t="shared" si="161"/>
        <v>0</v>
      </c>
      <c r="H516" s="13">
        <v>0</v>
      </c>
      <c r="I516" s="54" t="s">
        <v>235</v>
      </c>
      <c r="J516" s="15"/>
      <c r="K516" s="15"/>
      <c r="L516" s="15"/>
      <c r="M516" s="15"/>
      <c r="N516" s="15"/>
      <c r="O516" s="15"/>
      <c r="P516" s="15"/>
      <c r="Q516" s="17"/>
      <c r="R516" s="17"/>
    </row>
    <row r="517" spans="1:18" ht="27" customHeight="1">
      <c r="A517" s="88"/>
      <c r="B517" s="76" t="s">
        <v>105</v>
      </c>
      <c r="C517" s="76" t="s">
        <v>100</v>
      </c>
      <c r="D517" s="10" t="s">
        <v>4</v>
      </c>
      <c r="E517" s="2">
        <f>E518+E519+E520+E521</f>
        <v>51772.63</v>
      </c>
      <c r="F517" s="2">
        <f>F518+F519+F520+F521</f>
        <v>55721.38</v>
      </c>
      <c r="G517" s="2">
        <f t="shared" si="161"/>
        <v>3948.75</v>
      </c>
      <c r="H517" s="2">
        <f>H518+H519+H520+H521</f>
        <v>55371.99</v>
      </c>
      <c r="I517" s="29">
        <f t="shared" si="156"/>
        <v>99.372969585462528</v>
      </c>
      <c r="J517" s="23">
        <v>2</v>
      </c>
      <c r="K517" s="5">
        <v>2</v>
      </c>
      <c r="L517" s="5">
        <f t="shared" si="162"/>
        <v>100</v>
      </c>
      <c r="M517" s="5">
        <v>2</v>
      </c>
      <c r="N517" s="5">
        <v>2</v>
      </c>
      <c r="O517" s="5">
        <v>4</v>
      </c>
      <c r="P517" s="5">
        <v>4</v>
      </c>
      <c r="Q517" s="18"/>
      <c r="R517" s="18"/>
    </row>
    <row r="518" spans="1:18">
      <c r="A518" s="88"/>
      <c r="B518" s="76"/>
      <c r="C518" s="76"/>
      <c r="D518" s="6" t="s">
        <v>6</v>
      </c>
      <c r="E518" s="2">
        <v>0</v>
      </c>
      <c r="F518" s="2">
        <v>0</v>
      </c>
      <c r="G518" s="2">
        <f t="shared" si="161"/>
        <v>0</v>
      </c>
      <c r="H518" s="2">
        <v>0</v>
      </c>
      <c r="I518" s="29" t="s">
        <v>235</v>
      </c>
      <c r="J518" s="8"/>
      <c r="K518" s="5"/>
      <c r="L518" s="5"/>
      <c r="M518" s="5"/>
      <c r="N518" s="5"/>
      <c r="O518" s="5"/>
      <c r="P518" s="5"/>
      <c r="Q518" s="18"/>
      <c r="R518" s="18"/>
    </row>
    <row r="519" spans="1:18">
      <c r="A519" s="88"/>
      <c r="B519" s="76"/>
      <c r="C519" s="76"/>
      <c r="D519" s="56" t="s">
        <v>5</v>
      </c>
      <c r="E519" s="2">
        <v>51772.63</v>
      </c>
      <c r="F519" s="2">
        <v>55721.38</v>
      </c>
      <c r="G519" s="2">
        <f t="shared" si="161"/>
        <v>3948.75</v>
      </c>
      <c r="H519" s="2">
        <v>55371.99</v>
      </c>
      <c r="I519" s="29">
        <f t="shared" si="156"/>
        <v>99.372969585462528</v>
      </c>
      <c r="J519" s="8"/>
      <c r="K519" s="5"/>
      <c r="L519" s="5"/>
      <c r="M519" s="5"/>
      <c r="N519" s="5"/>
      <c r="O519" s="5"/>
      <c r="P519" s="5"/>
      <c r="Q519" s="18"/>
      <c r="R519" s="18"/>
    </row>
    <row r="520" spans="1:18">
      <c r="A520" s="88"/>
      <c r="B520" s="76"/>
      <c r="C520" s="76"/>
      <c r="D520" s="6" t="s">
        <v>9</v>
      </c>
      <c r="E520" s="2">
        <v>0</v>
      </c>
      <c r="F520" s="2">
        <v>0</v>
      </c>
      <c r="G520" s="2">
        <f t="shared" si="161"/>
        <v>0</v>
      </c>
      <c r="H520" s="2">
        <v>0</v>
      </c>
      <c r="I520" s="29" t="s">
        <v>235</v>
      </c>
      <c r="J520" s="8"/>
      <c r="K520" s="5"/>
      <c r="L520" s="5"/>
      <c r="M520" s="5"/>
      <c r="N520" s="5"/>
      <c r="O520" s="5"/>
      <c r="P520" s="5"/>
      <c r="Q520" s="18"/>
      <c r="R520" s="18"/>
    </row>
    <row r="521" spans="1:18" ht="27" customHeight="1">
      <c r="A521" s="88"/>
      <c r="B521" s="76"/>
      <c r="C521" s="76"/>
      <c r="D521" s="56" t="s">
        <v>7</v>
      </c>
      <c r="E521" s="13">
        <v>0</v>
      </c>
      <c r="F521" s="13">
        <v>0</v>
      </c>
      <c r="G521" s="13">
        <f t="shared" si="161"/>
        <v>0</v>
      </c>
      <c r="H521" s="13">
        <v>0</v>
      </c>
      <c r="I521" s="54" t="s">
        <v>235</v>
      </c>
      <c r="J521" s="15"/>
      <c r="K521" s="15"/>
      <c r="L521" s="15"/>
      <c r="M521" s="15"/>
      <c r="N521" s="15"/>
      <c r="O521" s="15"/>
      <c r="P521" s="15"/>
      <c r="Q521" s="17"/>
      <c r="R521" s="17"/>
    </row>
    <row r="522" spans="1:18" ht="27.75" customHeight="1">
      <c r="A522" s="79" t="s">
        <v>252</v>
      </c>
      <c r="B522" s="79" t="s">
        <v>106</v>
      </c>
      <c r="C522" s="79" t="s">
        <v>107</v>
      </c>
      <c r="D522" s="10" t="s">
        <v>4</v>
      </c>
      <c r="E522" s="3">
        <f>E527+E532+E537+E542+E547+E552+E557+E562+E567+E572+E577+E582+E587+E592+E597+E602+E607+E612+E617+E622</f>
        <v>3110365.5459999996</v>
      </c>
      <c r="F522" s="3">
        <f>F527+F532+F537+F542+F547+F552+F557+F562+F567+F572+F577+F582+F587+F592+F597+F602+F607+F612+F617+F622</f>
        <v>3122635.7370000002</v>
      </c>
      <c r="G522" s="3">
        <f t="shared" si="161"/>
        <v>12270.191000000574</v>
      </c>
      <c r="H522" s="3">
        <f>H527+H532+H537+H542+H547+H552+H557+H562+H567+H572+H577+H582+H587+H592+H597+H602+H607+H612+H617+H622</f>
        <v>3057821.2380000004</v>
      </c>
      <c r="I522" s="30">
        <f t="shared" ref="I522:I525" si="163">ROUND(H522/F522 *100,3)</f>
        <v>97.924000000000007</v>
      </c>
      <c r="J522" s="22">
        <f>J523+J527+J532+J537+J542+J547+J552+J557+J562+J567+J572+J577+J582+J587+J592+J597+J602+J607+J612+J617+J622</f>
        <v>47</v>
      </c>
      <c r="K522" s="22">
        <f>K523+K527+K532+K537+K542+K547+K552+K557+K562+K567+K572+K577+K582+K587+K592+K597+K602+K607+K612+K617+K622</f>
        <v>37</v>
      </c>
      <c r="L522" s="33">
        <f t="shared" si="162"/>
        <v>78.723404255319153</v>
      </c>
      <c r="M522" s="22">
        <f t="shared" ref="M522:P522" si="164">M527+M532+M537+M542+M547+M552+M557+M562+M567+M572+M577+M582+M587+M592+M597+M602+M607+M612+M617+M622</f>
        <v>64</v>
      </c>
      <c r="N522" s="22">
        <f t="shared" si="164"/>
        <v>61</v>
      </c>
      <c r="O522" s="22">
        <f t="shared" si="164"/>
        <v>330</v>
      </c>
      <c r="P522" s="22">
        <f t="shared" si="164"/>
        <v>329</v>
      </c>
      <c r="Q522" s="18"/>
      <c r="R522" s="18"/>
    </row>
    <row r="523" spans="1:18" ht="21">
      <c r="A523" s="79"/>
      <c r="B523" s="79"/>
      <c r="C523" s="79"/>
      <c r="D523" s="10" t="s">
        <v>6</v>
      </c>
      <c r="E523" s="3">
        <f t="shared" ref="E523:F526" si="165">E528+E533+E538+E543+E548+E553+E558+E563+E568+E573+E578+E583+E588+E593+E598+E603+E608+E613+E618+E623</f>
        <v>327978.42599999998</v>
      </c>
      <c r="F523" s="3">
        <f t="shared" si="165"/>
        <v>327011.02599999995</v>
      </c>
      <c r="G523" s="3">
        <f t="shared" si="161"/>
        <v>-967.40000000002328</v>
      </c>
      <c r="H523" s="3">
        <f t="shared" ref="H523" si="166">H528+H533+H538+H543+H548+H553+H558+H563+H568+H573+H578+H583+H588+H593+H598+H603+H608+H613+H618+H623</f>
        <v>315250.95599999995</v>
      </c>
      <c r="I523" s="30">
        <f t="shared" si="163"/>
        <v>96.403999999999996</v>
      </c>
      <c r="J523" s="23">
        <v>10</v>
      </c>
      <c r="K523" s="5">
        <v>7</v>
      </c>
      <c r="L523" s="5">
        <f t="shared" si="162"/>
        <v>70</v>
      </c>
      <c r="M523" s="5"/>
      <c r="N523" s="5"/>
      <c r="O523" s="5"/>
      <c r="P523" s="5"/>
      <c r="Q523" s="18"/>
      <c r="R523" s="18"/>
    </row>
    <row r="524" spans="1:18">
      <c r="A524" s="79"/>
      <c r="B524" s="79"/>
      <c r="C524" s="79"/>
      <c r="D524" s="55" t="s">
        <v>5</v>
      </c>
      <c r="E524" s="3">
        <f t="shared" si="165"/>
        <v>2773427.9440000001</v>
      </c>
      <c r="F524" s="3">
        <f t="shared" si="165"/>
        <v>2786695.2150000003</v>
      </c>
      <c r="G524" s="3">
        <f t="shared" si="161"/>
        <v>13267.271000000183</v>
      </c>
      <c r="H524" s="31">
        <f t="shared" ref="H524" si="167">H529+H534+H539+H544+H549+H554+H559+H564+H569+H574+H579+H584+H589+H594+H599+H604+H609+H614+H619+H624</f>
        <v>2733640.7860000003</v>
      </c>
      <c r="I524" s="30">
        <f t="shared" si="163"/>
        <v>98.096000000000004</v>
      </c>
      <c r="J524" s="8"/>
      <c r="K524" s="5"/>
      <c r="L524" s="4"/>
      <c r="M524" s="5"/>
      <c r="N524" s="5"/>
      <c r="O524" s="5"/>
      <c r="P524" s="5"/>
      <c r="Q524" s="18"/>
      <c r="R524" s="18"/>
    </row>
    <row r="525" spans="1:18">
      <c r="A525" s="79"/>
      <c r="B525" s="79"/>
      <c r="C525" s="79"/>
      <c r="D525" s="10" t="s">
        <v>9</v>
      </c>
      <c r="E525" s="3">
        <f t="shared" si="165"/>
        <v>8959.1760000000013</v>
      </c>
      <c r="F525" s="3">
        <f t="shared" si="165"/>
        <v>8929.496000000001</v>
      </c>
      <c r="G525" s="3">
        <f t="shared" si="161"/>
        <v>-29.680000000000291</v>
      </c>
      <c r="H525" s="3">
        <f t="shared" ref="H525" si="168">H530+H535+H540+H545+H550+H555+H560+H565+H570+H575+H580+H585+H590+H595+H600+H605+H610+H615+H620+H625</f>
        <v>8929.496000000001</v>
      </c>
      <c r="I525" s="30">
        <f t="shared" si="163"/>
        <v>100</v>
      </c>
      <c r="J525" s="8"/>
      <c r="K525" s="5"/>
      <c r="L525" s="4"/>
      <c r="M525" s="5"/>
      <c r="N525" s="5"/>
      <c r="O525" s="5"/>
      <c r="P525" s="5"/>
      <c r="Q525" s="18"/>
      <c r="R525" s="18"/>
    </row>
    <row r="526" spans="1:18" ht="23.25" customHeight="1">
      <c r="A526" s="79"/>
      <c r="B526" s="79"/>
      <c r="C526" s="79"/>
      <c r="D526" s="55" t="s">
        <v>7</v>
      </c>
      <c r="E526" s="3">
        <f t="shared" si="165"/>
        <v>0</v>
      </c>
      <c r="F526" s="3">
        <f t="shared" si="165"/>
        <v>0</v>
      </c>
      <c r="G526" s="3">
        <f t="shared" si="161"/>
        <v>0</v>
      </c>
      <c r="H526" s="3">
        <f t="shared" ref="H526" si="169">H531+H536+H541+H546+H551+H556+H561+H566+H571+H576+H581+H586+H591+H596+H601+H606+H611+H616+H621+H626</f>
        <v>0</v>
      </c>
      <c r="I526" s="30" t="s">
        <v>235</v>
      </c>
      <c r="J526" s="5"/>
      <c r="K526" s="5"/>
      <c r="L526" s="4"/>
      <c r="M526" s="5"/>
      <c r="N526" s="5"/>
      <c r="O526" s="5"/>
      <c r="P526" s="5"/>
      <c r="Q526" s="18"/>
      <c r="R526" s="18"/>
    </row>
    <row r="527" spans="1:18" ht="32.25" customHeight="1">
      <c r="A527" s="88"/>
      <c r="B527" s="76" t="s">
        <v>108</v>
      </c>
      <c r="C527" s="76" t="s">
        <v>107</v>
      </c>
      <c r="D527" s="10" t="s">
        <v>4</v>
      </c>
      <c r="E527" s="2">
        <f>E528+E529+E530+E531</f>
        <v>367497.34299999999</v>
      </c>
      <c r="F527" s="2">
        <f>F528+F529+F530+F531</f>
        <v>364004.74900000001</v>
      </c>
      <c r="G527" s="2">
        <f t="shared" ref="G527" si="170">F527-E527</f>
        <v>-3492.5939999999828</v>
      </c>
      <c r="H527" s="2">
        <f>H528+H529+H530+H531</f>
        <v>321374.62199999997</v>
      </c>
      <c r="I527" s="24">
        <f t="shared" ref="I527:I530" si="171">ROUND(H527/F527 *100,3)</f>
        <v>88.289000000000001</v>
      </c>
      <c r="J527" s="5">
        <v>2</v>
      </c>
      <c r="K527" s="5">
        <v>2</v>
      </c>
      <c r="L527" s="32">
        <f t="shared" si="162"/>
        <v>100</v>
      </c>
      <c r="M527" s="5">
        <v>10</v>
      </c>
      <c r="N527" s="5">
        <v>9</v>
      </c>
      <c r="O527" s="5">
        <v>95</v>
      </c>
      <c r="P527" s="5">
        <v>95</v>
      </c>
      <c r="Q527" s="18"/>
      <c r="R527" s="18"/>
    </row>
    <row r="528" spans="1:18">
      <c r="A528" s="88"/>
      <c r="B528" s="76"/>
      <c r="C528" s="76"/>
      <c r="D528" s="6" t="s">
        <v>6</v>
      </c>
      <c r="E528" s="2">
        <v>126949.87</v>
      </c>
      <c r="F528" s="2">
        <v>125982.47</v>
      </c>
      <c r="G528" s="2">
        <f t="shared" si="161"/>
        <v>-967.39999999999418</v>
      </c>
      <c r="H528" s="2">
        <v>125982.39999999999</v>
      </c>
      <c r="I528" s="24">
        <f t="shared" si="171"/>
        <v>100</v>
      </c>
      <c r="J528" s="8"/>
      <c r="K528" s="5"/>
      <c r="L528" s="4"/>
      <c r="M528" s="5"/>
      <c r="N528" s="5"/>
      <c r="O528" s="5"/>
      <c r="P528" s="5"/>
      <c r="Q528" s="18"/>
      <c r="R528" s="18"/>
    </row>
    <row r="529" spans="1:18">
      <c r="A529" s="88"/>
      <c r="B529" s="76"/>
      <c r="C529" s="76"/>
      <c r="D529" s="56" t="s">
        <v>5</v>
      </c>
      <c r="E529" s="2">
        <v>232874.92300000001</v>
      </c>
      <c r="F529" s="2">
        <v>230379.40900000001</v>
      </c>
      <c r="G529" s="2">
        <f t="shared" si="161"/>
        <v>-2495.5139999999956</v>
      </c>
      <c r="H529" s="2">
        <v>187749.35200000001</v>
      </c>
      <c r="I529" s="24">
        <f t="shared" si="171"/>
        <v>81.495999999999995</v>
      </c>
      <c r="J529" s="8"/>
      <c r="K529" s="5"/>
      <c r="L529" s="4"/>
      <c r="M529" s="5"/>
      <c r="N529" s="5"/>
      <c r="O529" s="5"/>
      <c r="P529" s="5"/>
      <c r="Q529" s="18"/>
      <c r="R529" s="18"/>
    </row>
    <row r="530" spans="1:18">
      <c r="A530" s="88"/>
      <c r="B530" s="76"/>
      <c r="C530" s="76"/>
      <c r="D530" s="6" t="s">
        <v>9</v>
      </c>
      <c r="E530" s="2">
        <v>7672.55</v>
      </c>
      <c r="F530" s="2">
        <v>7642.87</v>
      </c>
      <c r="G530" s="2">
        <f t="shared" si="161"/>
        <v>-29.680000000000291</v>
      </c>
      <c r="H530" s="2">
        <v>7642.87</v>
      </c>
      <c r="I530" s="24">
        <f t="shared" si="171"/>
        <v>100</v>
      </c>
      <c r="J530" s="8"/>
      <c r="K530" s="5"/>
      <c r="L530" s="4"/>
      <c r="M530" s="5"/>
      <c r="N530" s="5"/>
      <c r="O530" s="5"/>
      <c r="P530" s="5"/>
      <c r="Q530" s="18"/>
      <c r="R530" s="18"/>
    </row>
    <row r="531" spans="1:18" ht="22.5" customHeight="1">
      <c r="A531" s="88"/>
      <c r="B531" s="76"/>
      <c r="C531" s="76"/>
      <c r="D531" s="56" t="s">
        <v>7</v>
      </c>
      <c r="E531" s="2">
        <v>0</v>
      </c>
      <c r="F531" s="2">
        <v>0</v>
      </c>
      <c r="G531" s="2">
        <f t="shared" si="161"/>
        <v>0</v>
      </c>
      <c r="H531" s="2">
        <v>0</v>
      </c>
      <c r="I531" s="24" t="s">
        <v>235</v>
      </c>
      <c r="J531" s="8"/>
      <c r="K531" s="5"/>
      <c r="L531" s="4"/>
      <c r="M531" s="5"/>
      <c r="N531" s="5"/>
      <c r="O531" s="5"/>
      <c r="P531" s="5"/>
      <c r="Q531" s="18"/>
      <c r="R531" s="18"/>
    </row>
    <row r="532" spans="1:18" ht="29.25" customHeight="1">
      <c r="A532" s="88"/>
      <c r="B532" s="76" t="s">
        <v>109</v>
      </c>
      <c r="C532" s="76" t="s">
        <v>107</v>
      </c>
      <c r="D532" s="10" t="s">
        <v>4</v>
      </c>
      <c r="E532" s="2">
        <f>E533+E534+E535+E536</f>
        <v>5662.9740000000002</v>
      </c>
      <c r="F532" s="2">
        <f>F533+F534+F535+F536</f>
        <v>5662.9740000000002</v>
      </c>
      <c r="G532" s="2">
        <f t="shared" si="161"/>
        <v>0</v>
      </c>
      <c r="H532" s="2">
        <f>H533+H534+H535+H536</f>
        <v>5653.9740000000002</v>
      </c>
      <c r="I532" s="24">
        <f t="shared" ref="I532:I535" si="172">ROUND(H532/F532 *100,3)</f>
        <v>99.840999999999994</v>
      </c>
      <c r="J532" s="5">
        <v>4</v>
      </c>
      <c r="K532" s="5">
        <v>4</v>
      </c>
      <c r="L532" s="32">
        <f t="shared" si="162"/>
        <v>100</v>
      </c>
      <c r="M532" s="5">
        <v>4</v>
      </c>
      <c r="N532" s="5">
        <v>4</v>
      </c>
      <c r="O532" s="5">
        <v>89</v>
      </c>
      <c r="P532" s="5">
        <v>89</v>
      </c>
      <c r="Q532" s="18"/>
      <c r="R532" s="18"/>
    </row>
    <row r="533" spans="1:18">
      <c r="A533" s="88"/>
      <c r="B533" s="76"/>
      <c r="C533" s="76"/>
      <c r="D533" s="6" t="s">
        <v>6</v>
      </c>
      <c r="E533" s="2">
        <v>2050</v>
      </c>
      <c r="F533" s="2">
        <v>2050</v>
      </c>
      <c r="G533" s="2">
        <f t="shared" ref="G533:G580" si="173">F533-E533</f>
        <v>0</v>
      </c>
      <c r="H533" s="2">
        <v>2050</v>
      </c>
      <c r="I533" s="24">
        <f t="shared" si="172"/>
        <v>100</v>
      </c>
      <c r="J533" s="8"/>
      <c r="K533" s="5"/>
      <c r="L533" s="4"/>
      <c r="M533" s="5"/>
      <c r="N533" s="5"/>
      <c r="O533" s="5"/>
      <c r="P533" s="5"/>
      <c r="Q533" s="18"/>
      <c r="R533" s="18"/>
    </row>
    <row r="534" spans="1:18">
      <c r="A534" s="88"/>
      <c r="B534" s="76"/>
      <c r="C534" s="76"/>
      <c r="D534" s="56" t="s">
        <v>5</v>
      </c>
      <c r="E534" s="2">
        <v>3591.8380000000002</v>
      </c>
      <c r="F534" s="2">
        <v>3591.8380000000002</v>
      </c>
      <c r="G534" s="2">
        <f t="shared" si="173"/>
        <v>0</v>
      </c>
      <c r="H534" s="2">
        <v>3582.8380000000002</v>
      </c>
      <c r="I534" s="24">
        <f t="shared" si="172"/>
        <v>99.748999999999995</v>
      </c>
      <c r="J534" s="8"/>
      <c r="K534" s="5"/>
      <c r="L534" s="4"/>
      <c r="M534" s="5"/>
      <c r="N534" s="5"/>
      <c r="O534" s="5"/>
      <c r="P534" s="5"/>
      <c r="Q534" s="18"/>
      <c r="R534" s="18"/>
    </row>
    <row r="535" spans="1:18">
      <c r="A535" s="88"/>
      <c r="B535" s="76"/>
      <c r="C535" s="76"/>
      <c r="D535" s="6" t="s">
        <v>9</v>
      </c>
      <c r="E535" s="2">
        <v>21.135999999999999</v>
      </c>
      <c r="F535" s="2">
        <v>21.135999999999999</v>
      </c>
      <c r="G535" s="2">
        <f t="shared" si="173"/>
        <v>0</v>
      </c>
      <c r="H535" s="2">
        <v>21.135999999999999</v>
      </c>
      <c r="I535" s="24">
        <f t="shared" si="172"/>
        <v>100</v>
      </c>
      <c r="J535" s="8"/>
      <c r="K535" s="5"/>
      <c r="L535" s="4"/>
      <c r="M535" s="5"/>
      <c r="N535" s="5"/>
      <c r="O535" s="5"/>
      <c r="P535" s="5"/>
      <c r="Q535" s="18"/>
      <c r="R535" s="18"/>
    </row>
    <row r="536" spans="1:18" ht="28.5" customHeight="1">
      <c r="A536" s="88"/>
      <c r="B536" s="76"/>
      <c r="C536" s="76"/>
      <c r="D536" s="56" t="s">
        <v>7</v>
      </c>
      <c r="E536" s="2">
        <v>0</v>
      </c>
      <c r="F536" s="2">
        <v>0</v>
      </c>
      <c r="G536" s="2">
        <f t="shared" si="173"/>
        <v>0</v>
      </c>
      <c r="H536" s="2">
        <v>0</v>
      </c>
      <c r="I536" s="24" t="s">
        <v>235</v>
      </c>
      <c r="J536" s="8"/>
      <c r="K536" s="5"/>
      <c r="L536" s="4"/>
      <c r="M536" s="5"/>
      <c r="N536" s="5"/>
      <c r="O536" s="5"/>
      <c r="P536" s="5"/>
      <c r="Q536" s="18"/>
      <c r="R536" s="18"/>
    </row>
    <row r="537" spans="1:18" ht="21" customHeight="1">
      <c r="A537" s="88"/>
      <c r="B537" s="76" t="s">
        <v>110</v>
      </c>
      <c r="C537" s="76" t="s">
        <v>107</v>
      </c>
      <c r="D537" s="10" t="s">
        <v>4</v>
      </c>
      <c r="E537" s="2">
        <f>E538+E539+E540+E541</f>
        <v>3214.94</v>
      </c>
      <c r="F537" s="2">
        <f>F538+F539+F540+F541</f>
        <v>3214.9349999999999</v>
      </c>
      <c r="G537" s="2">
        <f t="shared" si="173"/>
        <v>-5.0000000001091394E-3</v>
      </c>
      <c r="H537" s="2">
        <f>H538+H539+H540+H541</f>
        <v>3214.9349999999999</v>
      </c>
      <c r="I537" s="24">
        <f t="shared" ref="I537:I540" si="174">ROUND(H537/F537 *100,3)</f>
        <v>100</v>
      </c>
      <c r="J537" s="5">
        <v>0</v>
      </c>
      <c r="K537" s="5">
        <v>0</v>
      </c>
      <c r="L537" s="32" t="s">
        <v>235</v>
      </c>
      <c r="M537" s="5">
        <v>2</v>
      </c>
      <c r="N537" s="5">
        <v>2</v>
      </c>
      <c r="O537" s="5">
        <v>21</v>
      </c>
      <c r="P537" s="5">
        <v>21</v>
      </c>
      <c r="Q537" s="18"/>
      <c r="R537" s="18"/>
    </row>
    <row r="538" spans="1:18">
      <c r="A538" s="88"/>
      <c r="B538" s="76"/>
      <c r="C538" s="76"/>
      <c r="D538" s="6" t="s">
        <v>6</v>
      </c>
      <c r="E538" s="2">
        <v>3000</v>
      </c>
      <c r="F538" s="2">
        <v>3000</v>
      </c>
      <c r="G538" s="2">
        <f>F538-E538</f>
        <v>0</v>
      </c>
      <c r="H538" s="2">
        <v>3000</v>
      </c>
      <c r="I538" s="24">
        <f t="shared" si="174"/>
        <v>100</v>
      </c>
      <c r="J538" s="8"/>
      <c r="K538" s="5"/>
      <c r="L538" s="4"/>
      <c r="M538" s="5"/>
      <c r="N538" s="5"/>
      <c r="O538" s="5"/>
      <c r="P538" s="5"/>
      <c r="Q538" s="18"/>
      <c r="R538" s="18"/>
    </row>
    <row r="539" spans="1:18">
      <c r="A539" s="88"/>
      <c r="B539" s="76"/>
      <c r="C539" s="76"/>
      <c r="D539" s="56" t="s">
        <v>5</v>
      </c>
      <c r="E539" s="2">
        <v>161.22999999999999</v>
      </c>
      <c r="F539" s="2">
        <v>161.22499999999999</v>
      </c>
      <c r="G539" s="2">
        <f t="shared" si="173"/>
        <v>-4.9999999999954525E-3</v>
      </c>
      <c r="H539" s="2">
        <v>161.22499999999999</v>
      </c>
      <c r="I539" s="24">
        <f t="shared" si="174"/>
        <v>100</v>
      </c>
      <c r="J539" s="8"/>
      <c r="K539" s="5"/>
      <c r="L539" s="4"/>
      <c r="M539" s="5"/>
      <c r="N539" s="5"/>
      <c r="O539" s="5"/>
      <c r="P539" s="5"/>
      <c r="Q539" s="18"/>
      <c r="R539" s="18"/>
    </row>
    <row r="540" spans="1:18">
      <c r="A540" s="88"/>
      <c r="B540" s="76"/>
      <c r="C540" s="76"/>
      <c r="D540" s="6" t="s">
        <v>9</v>
      </c>
      <c r="E540" s="2">
        <v>53.71</v>
      </c>
      <c r="F540" s="2">
        <v>53.71</v>
      </c>
      <c r="G540" s="2">
        <f t="shared" si="173"/>
        <v>0</v>
      </c>
      <c r="H540" s="2">
        <v>53.71</v>
      </c>
      <c r="I540" s="24">
        <f t="shared" si="174"/>
        <v>100</v>
      </c>
      <c r="J540" s="8"/>
      <c r="K540" s="5"/>
      <c r="L540" s="4"/>
      <c r="M540" s="5"/>
      <c r="N540" s="5"/>
      <c r="O540" s="5"/>
      <c r="P540" s="5"/>
      <c r="Q540" s="18"/>
      <c r="R540" s="18"/>
    </row>
    <row r="541" spans="1:18" ht="26.25" customHeight="1">
      <c r="A541" s="88"/>
      <c r="B541" s="76"/>
      <c r="C541" s="76"/>
      <c r="D541" s="56" t="s">
        <v>7</v>
      </c>
      <c r="E541" s="2">
        <v>0</v>
      </c>
      <c r="F541" s="2">
        <v>0</v>
      </c>
      <c r="G541" s="2">
        <f t="shared" si="173"/>
        <v>0</v>
      </c>
      <c r="H541" s="2">
        <v>0</v>
      </c>
      <c r="I541" s="24" t="s">
        <v>235</v>
      </c>
      <c r="J541" s="5"/>
      <c r="K541" s="5"/>
      <c r="L541" s="4"/>
      <c r="M541" s="5"/>
      <c r="N541" s="5"/>
      <c r="O541" s="5"/>
      <c r="P541" s="5"/>
      <c r="Q541" s="18"/>
      <c r="R541" s="18"/>
    </row>
    <row r="542" spans="1:18" ht="21.75" customHeight="1">
      <c r="A542" s="88"/>
      <c r="B542" s="76" t="s">
        <v>111</v>
      </c>
      <c r="C542" s="76" t="s">
        <v>291</v>
      </c>
      <c r="D542" s="10" t="s">
        <v>4</v>
      </c>
      <c r="E542" s="2">
        <f>E543+E544+E545+E546</f>
        <v>127922.55200000001</v>
      </c>
      <c r="F542" s="2">
        <f>F543+F544+F545+F546</f>
        <v>127922.55200000001</v>
      </c>
      <c r="G542" s="2">
        <f t="shared" ref="G542" si="175">F542-E542</f>
        <v>0</v>
      </c>
      <c r="H542" s="2">
        <f>H543+H544+H545+H546</f>
        <v>115922.55200000001</v>
      </c>
      <c r="I542" s="24">
        <f t="shared" ref="I542:I544" si="176">ROUND(H542/F542 *100,3)</f>
        <v>90.619</v>
      </c>
      <c r="J542" s="5">
        <v>0</v>
      </c>
      <c r="K542" s="5">
        <v>0</v>
      </c>
      <c r="L542" s="32" t="s">
        <v>235</v>
      </c>
      <c r="M542" s="5">
        <v>3</v>
      </c>
      <c r="N542" s="5">
        <v>2</v>
      </c>
      <c r="O542" s="5">
        <v>12</v>
      </c>
      <c r="P542" s="5">
        <v>12</v>
      </c>
      <c r="Q542" s="18"/>
      <c r="R542" s="18"/>
    </row>
    <row r="543" spans="1:18">
      <c r="A543" s="88"/>
      <c r="B543" s="76"/>
      <c r="C543" s="76"/>
      <c r="D543" s="6" t="s">
        <v>6</v>
      </c>
      <c r="E543" s="2">
        <v>125364.1</v>
      </c>
      <c r="F543" s="2">
        <v>125364.1</v>
      </c>
      <c r="G543" s="2">
        <f t="shared" si="173"/>
        <v>0</v>
      </c>
      <c r="H543" s="2">
        <v>113604.1</v>
      </c>
      <c r="I543" s="24">
        <f t="shared" si="176"/>
        <v>90.619</v>
      </c>
      <c r="J543" s="8"/>
      <c r="K543" s="5"/>
      <c r="L543" s="4"/>
      <c r="M543" s="5"/>
      <c r="N543" s="5"/>
      <c r="O543" s="5"/>
      <c r="P543" s="5"/>
      <c r="Q543" s="18"/>
      <c r="R543" s="18"/>
    </row>
    <row r="544" spans="1:18">
      <c r="A544" s="88"/>
      <c r="B544" s="76"/>
      <c r="C544" s="76"/>
      <c r="D544" s="56" t="s">
        <v>5</v>
      </c>
      <c r="E544" s="2">
        <v>2558.4520000000002</v>
      </c>
      <c r="F544" s="2">
        <v>2558.4520000000002</v>
      </c>
      <c r="G544" s="2">
        <f t="shared" si="173"/>
        <v>0</v>
      </c>
      <c r="H544" s="2">
        <v>2318.4520000000002</v>
      </c>
      <c r="I544" s="24">
        <f t="shared" si="176"/>
        <v>90.619</v>
      </c>
      <c r="J544" s="8"/>
      <c r="K544" s="5"/>
      <c r="L544" s="4"/>
      <c r="M544" s="5"/>
      <c r="N544" s="5"/>
      <c r="O544" s="5"/>
      <c r="P544" s="5"/>
      <c r="Q544" s="18"/>
      <c r="R544" s="18"/>
    </row>
    <row r="545" spans="1:18">
      <c r="A545" s="88"/>
      <c r="B545" s="76"/>
      <c r="C545" s="76"/>
      <c r="D545" s="6" t="s">
        <v>9</v>
      </c>
      <c r="E545" s="2">
        <v>0</v>
      </c>
      <c r="F545" s="2">
        <v>0</v>
      </c>
      <c r="G545" s="2">
        <f t="shared" si="173"/>
        <v>0</v>
      </c>
      <c r="H545" s="2">
        <v>0</v>
      </c>
      <c r="I545" s="24" t="s">
        <v>235</v>
      </c>
      <c r="J545" s="8"/>
      <c r="K545" s="5"/>
      <c r="L545" s="4"/>
      <c r="M545" s="5"/>
      <c r="N545" s="5"/>
      <c r="O545" s="5"/>
      <c r="P545" s="5"/>
      <c r="Q545" s="18"/>
      <c r="R545" s="18"/>
    </row>
    <row r="546" spans="1:18" ht="24.75" customHeight="1">
      <c r="A546" s="88"/>
      <c r="B546" s="76"/>
      <c r="C546" s="76"/>
      <c r="D546" s="56" t="s">
        <v>7</v>
      </c>
      <c r="E546" s="2">
        <v>0</v>
      </c>
      <c r="F546" s="2">
        <v>0</v>
      </c>
      <c r="G546" s="2">
        <f t="shared" si="173"/>
        <v>0</v>
      </c>
      <c r="H546" s="2">
        <v>0</v>
      </c>
      <c r="I546" s="24" t="s">
        <v>235</v>
      </c>
      <c r="J546" s="5"/>
      <c r="K546" s="5"/>
      <c r="L546" s="4"/>
      <c r="M546" s="5"/>
      <c r="N546" s="5"/>
      <c r="O546" s="5"/>
      <c r="P546" s="5"/>
      <c r="Q546" s="18"/>
      <c r="R546" s="18"/>
    </row>
    <row r="547" spans="1:18" ht="24" customHeight="1">
      <c r="A547" s="88"/>
      <c r="B547" s="76" t="s">
        <v>112</v>
      </c>
      <c r="C547" s="76" t="s">
        <v>107</v>
      </c>
      <c r="D547" s="10" t="s">
        <v>4</v>
      </c>
      <c r="E547" s="2">
        <f>E548+E549+E550+E551</f>
        <v>30710.551999999996</v>
      </c>
      <c r="F547" s="2">
        <f>F548+F549+F550+F551</f>
        <v>30710.551999999996</v>
      </c>
      <c r="G547" s="2">
        <f t="shared" si="173"/>
        <v>0</v>
      </c>
      <c r="H547" s="2">
        <f>H548+H549+H550+H551</f>
        <v>30710.551999999996</v>
      </c>
      <c r="I547" s="24">
        <f t="shared" ref="I547:I550" si="177">ROUND(H547/F547 *100,3)</f>
        <v>100</v>
      </c>
      <c r="J547" s="5">
        <v>1</v>
      </c>
      <c r="K547" s="5">
        <v>1</v>
      </c>
      <c r="L547" s="32">
        <f t="shared" ref="L547" si="178">(K547/J547)*100</f>
        <v>100</v>
      </c>
      <c r="M547" s="5">
        <v>2</v>
      </c>
      <c r="N547" s="5">
        <v>2</v>
      </c>
      <c r="O547" s="5">
        <v>16</v>
      </c>
      <c r="P547" s="5">
        <v>16</v>
      </c>
      <c r="Q547" s="18"/>
      <c r="R547" s="18"/>
    </row>
    <row r="548" spans="1:18">
      <c r="A548" s="88"/>
      <c r="B548" s="76"/>
      <c r="C548" s="76"/>
      <c r="D548" s="6" t="s">
        <v>6</v>
      </c>
      <c r="E548" s="2">
        <v>25801.3</v>
      </c>
      <c r="F548" s="2">
        <v>25801.3</v>
      </c>
      <c r="G548" s="2">
        <f t="shared" si="173"/>
        <v>0</v>
      </c>
      <c r="H548" s="2">
        <v>25801.3</v>
      </c>
      <c r="I548" s="24">
        <f t="shared" si="177"/>
        <v>100</v>
      </c>
      <c r="J548" s="8"/>
      <c r="K548" s="5"/>
      <c r="L548" s="4"/>
      <c r="M548" s="5"/>
      <c r="N548" s="5"/>
      <c r="O548" s="5"/>
      <c r="P548" s="5"/>
      <c r="Q548" s="18"/>
      <c r="R548" s="18"/>
    </row>
    <row r="549" spans="1:18">
      <c r="A549" s="88"/>
      <c r="B549" s="76"/>
      <c r="C549" s="76"/>
      <c r="D549" s="56" t="s">
        <v>5</v>
      </c>
      <c r="E549" s="2">
        <v>3855.3679999999999</v>
      </c>
      <c r="F549" s="2">
        <v>3855.3679999999999</v>
      </c>
      <c r="G549" s="2">
        <f t="shared" si="173"/>
        <v>0</v>
      </c>
      <c r="H549" s="2">
        <v>3855.3679999999999</v>
      </c>
      <c r="I549" s="24">
        <f t="shared" si="177"/>
        <v>100</v>
      </c>
      <c r="J549" s="8"/>
      <c r="K549" s="5"/>
      <c r="L549" s="4"/>
      <c r="M549" s="5"/>
      <c r="N549" s="5"/>
      <c r="O549" s="5"/>
      <c r="P549" s="5"/>
      <c r="Q549" s="18"/>
      <c r="R549" s="18"/>
    </row>
    <row r="550" spans="1:18">
      <c r="A550" s="88"/>
      <c r="B550" s="76"/>
      <c r="C550" s="76"/>
      <c r="D550" s="6" t="s">
        <v>9</v>
      </c>
      <c r="E550" s="2">
        <v>1053.884</v>
      </c>
      <c r="F550" s="2">
        <v>1053.884</v>
      </c>
      <c r="G550" s="2">
        <f t="shared" si="173"/>
        <v>0</v>
      </c>
      <c r="H550" s="2">
        <v>1053.884</v>
      </c>
      <c r="I550" s="24">
        <f t="shared" si="177"/>
        <v>100</v>
      </c>
      <c r="J550" s="8"/>
      <c r="K550" s="5"/>
      <c r="L550" s="4"/>
      <c r="M550" s="5"/>
      <c r="N550" s="5"/>
      <c r="O550" s="5"/>
      <c r="P550" s="5"/>
      <c r="Q550" s="18"/>
      <c r="R550" s="18"/>
    </row>
    <row r="551" spans="1:18" ht="24" customHeight="1">
      <c r="A551" s="88"/>
      <c r="B551" s="76"/>
      <c r="C551" s="76"/>
      <c r="D551" s="56" t="s">
        <v>7</v>
      </c>
      <c r="E551" s="2">
        <v>0</v>
      </c>
      <c r="F551" s="2">
        <v>0</v>
      </c>
      <c r="G551" s="2">
        <f t="shared" si="173"/>
        <v>0</v>
      </c>
      <c r="H551" s="2">
        <v>0</v>
      </c>
      <c r="I551" s="24" t="s">
        <v>235</v>
      </c>
      <c r="J551" s="5"/>
      <c r="K551" s="5"/>
      <c r="L551" s="4"/>
      <c r="M551" s="5"/>
      <c r="N551" s="5"/>
      <c r="O551" s="5"/>
      <c r="P551" s="5"/>
      <c r="Q551" s="18"/>
      <c r="R551" s="18"/>
    </row>
    <row r="552" spans="1:18" ht="24.75" customHeight="1">
      <c r="A552" s="88"/>
      <c r="B552" s="76" t="s">
        <v>113</v>
      </c>
      <c r="C552" s="76" t="s">
        <v>107</v>
      </c>
      <c r="D552" s="10" t="s">
        <v>4</v>
      </c>
      <c r="E552" s="2">
        <f>E553+E554+E555+E556</f>
        <v>4873.5290000000005</v>
      </c>
      <c r="F552" s="2">
        <f>F553+F554+F555+F556</f>
        <v>4873.5290000000005</v>
      </c>
      <c r="G552" s="2">
        <f t="shared" ref="G552" si="179">F552-E552</f>
        <v>0</v>
      </c>
      <c r="H552" s="2">
        <f>H553+H554+H555+H556</f>
        <v>4873.5290000000005</v>
      </c>
      <c r="I552" s="24">
        <f t="shared" ref="I552:I555" si="180">ROUND(H552/F552 *100,3)</f>
        <v>100</v>
      </c>
      <c r="J552" s="5">
        <v>1</v>
      </c>
      <c r="K552" s="5">
        <v>1</v>
      </c>
      <c r="L552" s="32">
        <f t="shared" ref="L552:L577" si="181">(K552/J552)*100</f>
        <v>100</v>
      </c>
      <c r="M552" s="5">
        <v>1</v>
      </c>
      <c r="N552" s="5">
        <v>1</v>
      </c>
      <c r="O552" s="5">
        <v>9</v>
      </c>
      <c r="P552" s="5">
        <v>9</v>
      </c>
      <c r="Q552" s="18"/>
      <c r="R552" s="18"/>
    </row>
    <row r="553" spans="1:18">
      <c r="A553" s="88"/>
      <c r="B553" s="76"/>
      <c r="C553" s="76"/>
      <c r="D553" s="6" t="s">
        <v>6</v>
      </c>
      <c r="E553" s="2">
        <v>4102.6000000000004</v>
      </c>
      <c r="F553" s="2">
        <v>4102.6000000000004</v>
      </c>
      <c r="G553" s="2">
        <f t="shared" si="173"/>
        <v>0</v>
      </c>
      <c r="H553" s="2">
        <v>4102.6000000000004</v>
      </c>
      <c r="I553" s="24">
        <f t="shared" si="180"/>
        <v>100</v>
      </c>
      <c r="J553" s="8"/>
      <c r="K553" s="5"/>
      <c r="L553" s="4"/>
      <c r="M553" s="5"/>
      <c r="N553" s="5"/>
      <c r="O553" s="5"/>
      <c r="P553" s="5"/>
      <c r="Q553" s="18"/>
      <c r="R553" s="18"/>
    </row>
    <row r="554" spans="1:18">
      <c r="A554" s="88"/>
      <c r="B554" s="76"/>
      <c r="C554" s="76"/>
      <c r="D554" s="56" t="s">
        <v>5</v>
      </c>
      <c r="E554" s="2">
        <v>613.03300000000002</v>
      </c>
      <c r="F554" s="2">
        <v>613.03300000000002</v>
      </c>
      <c r="G554" s="2">
        <f t="shared" si="173"/>
        <v>0</v>
      </c>
      <c r="H554" s="2">
        <v>613.03300000000002</v>
      </c>
      <c r="I554" s="24">
        <f t="shared" si="180"/>
        <v>100</v>
      </c>
      <c r="J554" s="8"/>
      <c r="K554" s="5"/>
      <c r="L554" s="4"/>
      <c r="M554" s="5"/>
      <c r="N554" s="5"/>
      <c r="O554" s="5"/>
      <c r="P554" s="5"/>
      <c r="Q554" s="18"/>
      <c r="R554" s="18"/>
    </row>
    <row r="555" spans="1:18">
      <c r="A555" s="88"/>
      <c r="B555" s="76"/>
      <c r="C555" s="76"/>
      <c r="D555" s="6" t="s">
        <v>9</v>
      </c>
      <c r="E555" s="2">
        <v>157.89599999999999</v>
      </c>
      <c r="F555" s="2">
        <v>157.89599999999999</v>
      </c>
      <c r="G555" s="2">
        <f t="shared" si="173"/>
        <v>0</v>
      </c>
      <c r="H555" s="2">
        <v>157.89599999999999</v>
      </c>
      <c r="I555" s="24">
        <f t="shared" si="180"/>
        <v>100</v>
      </c>
      <c r="J555" s="8"/>
      <c r="K555" s="5"/>
      <c r="L555" s="4"/>
      <c r="M555" s="5"/>
      <c r="N555" s="5"/>
      <c r="O555" s="5"/>
      <c r="P555" s="5"/>
      <c r="Q555" s="18"/>
      <c r="R555" s="18"/>
    </row>
    <row r="556" spans="1:18" ht="26.25" customHeight="1">
      <c r="A556" s="88"/>
      <c r="B556" s="76"/>
      <c r="C556" s="76"/>
      <c r="D556" s="56" t="s">
        <v>7</v>
      </c>
      <c r="E556" s="2">
        <v>0</v>
      </c>
      <c r="F556" s="2">
        <v>0</v>
      </c>
      <c r="G556" s="2">
        <f t="shared" si="173"/>
        <v>0</v>
      </c>
      <c r="H556" s="2">
        <v>0</v>
      </c>
      <c r="I556" s="24" t="s">
        <v>235</v>
      </c>
      <c r="J556" s="5"/>
      <c r="K556" s="5"/>
      <c r="L556" s="4"/>
      <c r="M556" s="5"/>
      <c r="N556" s="5"/>
      <c r="O556" s="5"/>
      <c r="P556" s="5"/>
      <c r="Q556" s="18"/>
      <c r="R556" s="18"/>
    </row>
    <row r="557" spans="1:18" ht="24.75" customHeight="1">
      <c r="A557" s="88"/>
      <c r="B557" s="76" t="s">
        <v>114</v>
      </c>
      <c r="C557" s="76" t="s">
        <v>67</v>
      </c>
      <c r="D557" s="10" t="s">
        <v>4</v>
      </c>
      <c r="E557" s="2">
        <f>E558+E559+E560+E561</f>
        <v>307610.24300000002</v>
      </c>
      <c r="F557" s="2">
        <f>F558+F559+F560+F561</f>
        <v>307610.24300000002</v>
      </c>
      <c r="G557" s="2">
        <f t="shared" si="173"/>
        <v>0</v>
      </c>
      <c r="H557" s="2">
        <f>H558+H559+H560+H561</f>
        <v>307610.24200000003</v>
      </c>
      <c r="I557" s="24">
        <f t="shared" ref="I557:I559" si="182">ROUND(H557/F557 *100,3)</f>
        <v>100</v>
      </c>
      <c r="J557" s="5">
        <v>0</v>
      </c>
      <c r="K557" s="5">
        <v>0</v>
      </c>
      <c r="L557" s="32" t="s">
        <v>235</v>
      </c>
      <c r="M557" s="5">
        <v>1</v>
      </c>
      <c r="N557" s="5">
        <v>1</v>
      </c>
      <c r="O557" s="5">
        <v>4</v>
      </c>
      <c r="P557" s="5">
        <v>4</v>
      </c>
      <c r="Q557" s="18"/>
      <c r="R557" s="18"/>
    </row>
    <row r="558" spans="1:18">
      <c r="A558" s="88"/>
      <c r="B558" s="76"/>
      <c r="C558" s="76"/>
      <c r="D558" s="6" t="s">
        <v>6</v>
      </c>
      <c r="E558" s="2">
        <v>0</v>
      </c>
      <c r="F558" s="2">
        <v>0</v>
      </c>
      <c r="G558" s="2">
        <f t="shared" si="173"/>
        <v>0</v>
      </c>
      <c r="H558" s="2">
        <v>0</v>
      </c>
      <c r="I558" s="24" t="s">
        <v>235</v>
      </c>
      <c r="J558" s="8"/>
      <c r="K558" s="5"/>
      <c r="L558" s="4"/>
      <c r="M558" s="5"/>
      <c r="N558" s="5"/>
      <c r="O558" s="5"/>
      <c r="P558" s="5"/>
      <c r="Q558" s="18"/>
      <c r="R558" s="18"/>
    </row>
    <row r="559" spans="1:18">
      <c r="A559" s="88"/>
      <c r="B559" s="76"/>
      <c r="C559" s="76"/>
      <c r="D559" s="56" t="s">
        <v>5</v>
      </c>
      <c r="E559" s="2">
        <v>307610.24300000002</v>
      </c>
      <c r="F559" s="2">
        <v>307610.24300000002</v>
      </c>
      <c r="G559" s="2">
        <f t="shared" si="173"/>
        <v>0</v>
      </c>
      <c r="H559" s="2">
        <v>307610.24200000003</v>
      </c>
      <c r="I559" s="24">
        <f t="shared" si="182"/>
        <v>100</v>
      </c>
      <c r="J559" s="8"/>
      <c r="K559" s="5"/>
      <c r="L559" s="4"/>
      <c r="M559" s="5"/>
      <c r="N559" s="5"/>
      <c r="O559" s="5"/>
      <c r="P559" s="5"/>
      <c r="Q559" s="18"/>
      <c r="R559" s="18"/>
    </row>
    <row r="560" spans="1:18">
      <c r="A560" s="88"/>
      <c r="B560" s="76"/>
      <c r="C560" s="76"/>
      <c r="D560" s="6" t="s">
        <v>9</v>
      </c>
      <c r="E560" s="2">
        <v>0</v>
      </c>
      <c r="F560" s="2">
        <v>0</v>
      </c>
      <c r="G560" s="2">
        <f t="shared" si="173"/>
        <v>0</v>
      </c>
      <c r="H560" s="2">
        <v>0</v>
      </c>
      <c r="I560" s="24" t="s">
        <v>235</v>
      </c>
      <c r="J560" s="8"/>
      <c r="K560" s="5"/>
      <c r="L560" s="4"/>
      <c r="M560" s="5"/>
      <c r="N560" s="5"/>
      <c r="O560" s="5"/>
      <c r="P560" s="5"/>
      <c r="Q560" s="18"/>
      <c r="R560" s="18"/>
    </row>
    <row r="561" spans="1:18" ht="28.5" customHeight="1">
      <c r="A561" s="88"/>
      <c r="B561" s="76"/>
      <c r="C561" s="76"/>
      <c r="D561" s="56" t="s">
        <v>7</v>
      </c>
      <c r="E561" s="2">
        <v>0</v>
      </c>
      <c r="F561" s="2">
        <v>0</v>
      </c>
      <c r="G561" s="2">
        <f t="shared" si="173"/>
        <v>0</v>
      </c>
      <c r="H561" s="2">
        <v>0</v>
      </c>
      <c r="I561" s="24" t="s">
        <v>235</v>
      </c>
      <c r="J561" s="5"/>
      <c r="K561" s="5"/>
      <c r="L561" s="4"/>
      <c r="M561" s="5"/>
      <c r="N561" s="5"/>
      <c r="O561" s="5"/>
      <c r="P561" s="5"/>
      <c r="Q561" s="18"/>
      <c r="R561" s="18"/>
    </row>
    <row r="562" spans="1:18" ht="24" customHeight="1">
      <c r="A562" s="88"/>
      <c r="B562" s="76" t="s">
        <v>115</v>
      </c>
      <c r="C562" s="76" t="s">
        <v>290</v>
      </c>
      <c r="D562" s="10" t="s">
        <v>4</v>
      </c>
      <c r="E562" s="2">
        <f>E563+E564+E565+E566</f>
        <v>37245.089999999997</v>
      </c>
      <c r="F562" s="2">
        <f>F563+F564+F565+F566</f>
        <v>38248.559000000001</v>
      </c>
      <c r="G562" s="2">
        <f t="shared" ref="G562" si="183">F562-E562</f>
        <v>1003.4690000000046</v>
      </c>
      <c r="H562" s="2">
        <f>H563+H564+H565+H566</f>
        <v>38247.159999999996</v>
      </c>
      <c r="I562" s="24">
        <f t="shared" ref="I562:I564" si="184">ROUND(H562/F562 *100,3)</f>
        <v>99.995999999999995</v>
      </c>
      <c r="J562" s="5">
        <v>1</v>
      </c>
      <c r="K562" s="5">
        <v>1</v>
      </c>
      <c r="L562" s="32">
        <f t="shared" si="181"/>
        <v>100</v>
      </c>
      <c r="M562" s="5">
        <v>2</v>
      </c>
      <c r="N562" s="5">
        <v>2</v>
      </c>
      <c r="O562" s="5">
        <v>7</v>
      </c>
      <c r="P562" s="5">
        <v>7</v>
      </c>
      <c r="Q562" s="18"/>
      <c r="R562" s="18"/>
    </row>
    <row r="563" spans="1:18">
      <c r="A563" s="88"/>
      <c r="B563" s="76"/>
      <c r="C563" s="76"/>
      <c r="D563" s="6" t="s">
        <v>6</v>
      </c>
      <c r="E563" s="2">
        <v>1789.6</v>
      </c>
      <c r="F563" s="2">
        <v>1789.6</v>
      </c>
      <c r="G563" s="2">
        <f t="shared" si="173"/>
        <v>0</v>
      </c>
      <c r="H563" s="2">
        <v>1789.6</v>
      </c>
      <c r="I563" s="24">
        <f t="shared" si="184"/>
        <v>100</v>
      </c>
      <c r="J563" s="8"/>
      <c r="K563" s="5"/>
      <c r="L563" s="4"/>
      <c r="M563" s="5"/>
      <c r="N563" s="5"/>
      <c r="O563" s="5"/>
      <c r="P563" s="5"/>
      <c r="Q563" s="18"/>
      <c r="R563" s="18"/>
    </row>
    <row r="564" spans="1:18">
      <c r="A564" s="88"/>
      <c r="B564" s="76"/>
      <c r="C564" s="76"/>
      <c r="D564" s="56" t="s">
        <v>5</v>
      </c>
      <c r="E564" s="2">
        <v>35455.49</v>
      </c>
      <c r="F564" s="2">
        <v>36458.959000000003</v>
      </c>
      <c r="G564" s="2">
        <f t="shared" si="173"/>
        <v>1003.4690000000046</v>
      </c>
      <c r="H564" s="2">
        <v>36457.56</v>
      </c>
      <c r="I564" s="24">
        <f t="shared" si="184"/>
        <v>99.995999999999995</v>
      </c>
      <c r="J564" s="8"/>
      <c r="K564" s="5"/>
      <c r="L564" s="4"/>
      <c r="M564" s="5"/>
      <c r="N564" s="5"/>
      <c r="O564" s="5"/>
      <c r="P564" s="5"/>
      <c r="Q564" s="18"/>
      <c r="R564" s="18"/>
    </row>
    <row r="565" spans="1:18">
      <c r="A565" s="88"/>
      <c r="B565" s="76"/>
      <c r="C565" s="76"/>
      <c r="D565" s="6" t="s">
        <v>9</v>
      </c>
      <c r="E565" s="2">
        <v>0</v>
      </c>
      <c r="F565" s="2">
        <v>0</v>
      </c>
      <c r="G565" s="2">
        <f t="shared" si="173"/>
        <v>0</v>
      </c>
      <c r="H565" s="2">
        <v>0</v>
      </c>
      <c r="I565" s="24" t="s">
        <v>235</v>
      </c>
      <c r="J565" s="8"/>
      <c r="K565" s="5"/>
      <c r="L565" s="4"/>
      <c r="M565" s="5"/>
      <c r="N565" s="5"/>
      <c r="O565" s="5"/>
      <c r="P565" s="5"/>
      <c r="Q565" s="18"/>
      <c r="R565" s="18"/>
    </row>
    <row r="566" spans="1:18" ht="27" customHeight="1">
      <c r="A566" s="88"/>
      <c r="B566" s="76"/>
      <c r="C566" s="76"/>
      <c r="D566" s="56" t="s">
        <v>7</v>
      </c>
      <c r="E566" s="13">
        <v>0</v>
      </c>
      <c r="F566" s="13">
        <v>0</v>
      </c>
      <c r="G566" s="13">
        <f t="shared" si="173"/>
        <v>0</v>
      </c>
      <c r="H566" s="13">
        <v>0</v>
      </c>
      <c r="I566" s="26" t="s">
        <v>235</v>
      </c>
      <c r="J566" s="15"/>
      <c r="K566" s="15"/>
      <c r="L566" s="16"/>
      <c r="M566" s="5"/>
      <c r="N566" s="5"/>
      <c r="O566" s="5"/>
      <c r="P566" s="5"/>
      <c r="Q566" s="18"/>
      <c r="R566" s="18"/>
    </row>
    <row r="567" spans="1:18" ht="24" customHeight="1">
      <c r="A567" s="88"/>
      <c r="B567" s="76" t="s">
        <v>116</v>
      </c>
      <c r="C567" s="76" t="s">
        <v>107</v>
      </c>
      <c r="D567" s="10" t="s">
        <v>4</v>
      </c>
      <c r="E567" s="2">
        <f>E568+E569+E570+E571</f>
        <v>122935.951</v>
      </c>
      <c r="F567" s="2">
        <f>F568+F569+F570+F571</f>
        <v>122935.951</v>
      </c>
      <c r="G567" s="2">
        <f t="shared" si="173"/>
        <v>0</v>
      </c>
      <c r="H567" s="2">
        <f>H568+H569+H570+H571</f>
        <v>122935.951</v>
      </c>
      <c r="I567" s="24">
        <f t="shared" ref="I567:I569" si="185">ROUND(H567/F567 *100,3)</f>
        <v>100</v>
      </c>
      <c r="J567" s="5">
        <v>3</v>
      </c>
      <c r="K567" s="5">
        <v>2</v>
      </c>
      <c r="L567" s="32">
        <f t="shared" ref="L567" si="186">(K567/J567)*100</f>
        <v>66.666666666666657</v>
      </c>
      <c r="M567" s="5">
        <v>2</v>
      </c>
      <c r="N567" s="5">
        <v>2</v>
      </c>
      <c r="O567" s="5">
        <v>3</v>
      </c>
      <c r="P567" s="5">
        <v>3</v>
      </c>
      <c r="Q567" s="18"/>
      <c r="R567" s="18"/>
    </row>
    <row r="568" spans="1:18">
      <c r="A568" s="88"/>
      <c r="B568" s="76"/>
      <c r="C568" s="76"/>
      <c r="D568" s="6" t="s">
        <v>6</v>
      </c>
      <c r="E568" s="2">
        <v>0</v>
      </c>
      <c r="F568" s="2">
        <v>0</v>
      </c>
      <c r="G568" s="2">
        <f t="shared" si="173"/>
        <v>0</v>
      </c>
      <c r="H568" s="2">
        <v>0</v>
      </c>
      <c r="I568" s="24" t="s">
        <v>235</v>
      </c>
      <c r="J568" s="8"/>
      <c r="K568" s="5"/>
      <c r="L568" s="4"/>
      <c r="M568" s="5"/>
      <c r="N568" s="5"/>
      <c r="O568" s="5"/>
      <c r="P568" s="5"/>
      <c r="Q568" s="18"/>
      <c r="R568" s="18"/>
    </row>
    <row r="569" spans="1:18">
      <c r="A569" s="88"/>
      <c r="B569" s="76"/>
      <c r="C569" s="76"/>
      <c r="D569" s="56" t="s">
        <v>5</v>
      </c>
      <c r="E569" s="2">
        <v>122935.951</v>
      </c>
      <c r="F569" s="2">
        <v>122935.951</v>
      </c>
      <c r="G569" s="2">
        <f t="shared" si="173"/>
        <v>0</v>
      </c>
      <c r="H569" s="2">
        <v>122935.951</v>
      </c>
      <c r="I569" s="24">
        <f t="shared" si="185"/>
        <v>100</v>
      </c>
      <c r="J569" s="8"/>
      <c r="K569" s="5"/>
      <c r="L569" s="4"/>
      <c r="M569" s="5"/>
      <c r="N569" s="5"/>
      <c r="O569" s="5"/>
      <c r="P569" s="5"/>
      <c r="Q569" s="18"/>
      <c r="R569" s="18"/>
    </row>
    <row r="570" spans="1:18">
      <c r="A570" s="88"/>
      <c r="B570" s="76"/>
      <c r="C570" s="76"/>
      <c r="D570" s="6" t="s">
        <v>9</v>
      </c>
      <c r="E570" s="2">
        <v>0</v>
      </c>
      <c r="F570" s="2">
        <v>0</v>
      </c>
      <c r="G570" s="2">
        <f t="shared" si="173"/>
        <v>0</v>
      </c>
      <c r="H570" s="2">
        <v>0</v>
      </c>
      <c r="I570" s="24" t="s">
        <v>235</v>
      </c>
      <c r="J570" s="8"/>
      <c r="K570" s="5"/>
      <c r="L570" s="4"/>
      <c r="M570" s="5"/>
      <c r="N570" s="5"/>
      <c r="O570" s="5"/>
      <c r="P570" s="5"/>
      <c r="Q570" s="18"/>
      <c r="R570" s="18"/>
    </row>
    <row r="571" spans="1:18" ht="27.75" customHeight="1">
      <c r="A571" s="88"/>
      <c r="B571" s="76"/>
      <c r="C571" s="76"/>
      <c r="D571" s="56" t="s">
        <v>7</v>
      </c>
      <c r="E571" s="2">
        <v>0</v>
      </c>
      <c r="F571" s="2">
        <v>0</v>
      </c>
      <c r="G571" s="2">
        <f t="shared" si="173"/>
        <v>0</v>
      </c>
      <c r="H571" s="2">
        <v>0</v>
      </c>
      <c r="I571" s="24" t="s">
        <v>235</v>
      </c>
      <c r="J571" s="5"/>
      <c r="K571" s="5"/>
      <c r="L571" s="4"/>
      <c r="M571" s="5"/>
      <c r="N571" s="5"/>
      <c r="O571" s="5"/>
      <c r="P571" s="5"/>
      <c r="Q571" s="18"/>
      <c r="R571" s="18"/>
    </row>
    <row r="572" spans="1:18" ht="24.75" customHeight="1">
      <c r="A572" s="88"/>
      <c r="B572" s="76" t="s">
        <v>117</v>
      </c>
      <c r="C572" s="76" t="s">
        <v>107</v>
      </c>
      <c r="D572" s="10" t="s">
        <v>4</v>
      </c>
      <c r="E572" s="2">
        <f>E573+E574+E575+E576</f>
        <v>364555.489</v>
      </c>
      <c r="F572" s="2">
        <f>F573+F574+F575+F576</f>
        <v>364564.08199999999</v>
      </c>
      <c r="G572" s="2">
        <f t="shared" ref="G572" si="187">F572-E572</f>
        <v>8.5929999999934807</v>
      </c>
      <c r="H572" s="2">
        <f>H573+H574+H575+H576</f>
        <v>364504.08199999999</v>
      </c>
      <c r="I572" s="24">
        <f t="shared" ref="I572:I574" si="188">ROUND(H572/F572 *100,3)</f>
        <v>99.983999999999995</v>
      </c>
      <c r="J572" s="5">
        <v>2</v>
      </c>
      <c r="K572" s="5">
        <v>2</v>
      </c>
      <c r="L572" s="5">
        <f t="shared" si="181"/>
        <v>100</v>
      </c>
      <c r="M572" s="5">
        <v>3</v>
      </c>
      <c r="N572" s="5">
        <v>3</v>
      </c>
      <c r="O572" s="5">
        <v>6</v>
      </c>
      <c r="P572" s="5">
        <v>6</v>
      </c>
      <c r="Q572" s="18"/>
      <c r="R572" s="18"/>
    </row>
    <row r="573" spans="1:18">
      <c r="A573" s="88"/>
      <c r="B573" s="76"/>
      <c r="C573" s="76"/>
      <c r="D573" s="6" t="s">
        <v>6</v>
      </c>
      <c r="E573" s="2">
        <v>0</v>
      </c>
      <c r="F573" s="2">
        <v>0</v>
      </c>
      <c r="G573" s="2">
        <f t="shared" si="173"/>
        <v>0</v>
      </c>
      <c r="H573" s="2">
        <v>0</v>
      </c>
      <c r="I573" s="24" t="s">
        <v>235</v>
      </c>
      <c r="J573" s="8"/>
      <c r="K573" s="5"/>
      <c r="L573" s="4"/>
      <c r="M573" s="5"/>
      <c r="N573" s="5"/>
      <c r="O573" s="5"/>
      <c r="P573" s="5"/>
      <c r="Q573" s="18"/>
      <c r="R573" s="18"/>
    </row>
    <row r="574" spans="1:18">
      <c r="A574" s="88"/>
      <c r="B574" s="76"/>
      <c r="C574" s="76"/>
      <c r="D574" s="56" t="s">
        <v>5</v>
      </c>
      <c r="E574" s="2">
        <v>364555.489</v>
      </c>
      <c r="F574" s="2">
        <v>364564.08199999999</v>
      </c>
      <c r="G574" s="2">
        <f t="shared" si="173"/>
        <v>8.5929999999934807</v>
      </c>
      <c r="H574" s="2">
        <v>364504.08199999999</v>
      </c>
      <c r="I574" s="24">
        <f t="shared" si="188"/>
        <v>99.983999999999995</v>
      </c>
      <c r="J574" s="8"/>
      <c r="K574" s="5"/>
      <c r="L574" s="4"/>
      <c r="M574" s="5"/>
      <c r="N574" s="5"/>
      <c r="O574" s="5"/>
      <c r="P574" s="5"/>
      <c r="Q574" s="18"/>
      <c r="R574" s="18"/>
    </row>
    <row r="575" spans="1:18">
      <c r="A575" s="88"/>
      <c r="B575" s="76"/>
      <c r="C575" s="76"/>
      <c r="D575" s="6" t="s">
        <v>9</v>
      </c>
      <c r="E575" s="2">
        <v>0</v>
      </c>
      <c r="F575" s="2">
        <v>0</v>
      </c>
      <c r="G575" s="2">
        <f t="shared" si="173"/>
        <v>0</v>
      </c>
      <c r="H575" s="2">
        <v>0</v>
      </c>
      <c r="I575" s="24" t="s">
        <v>235</v>
      </c>
      <c r="J575" s="8"/>
      <c r="K575" s="5"/>
      <c r="L575" s="4"/>
      <c r="M575" s="5"/>
      <c r="N575" s="5"/>
      <c r="O575" s="5"/>
      <c r="P575" s="5"/>
      <c r="Q575" s="18"/>
      <c r="R575" s="18"/>
    </row>
    <row r="576" spans="1:18" ht="24" customHeight="1">
      <c r="A576" s="88"/>
      <c r="B576" s="76"/>
      <c r="C576" s="76"/>
      <c r="D576" s="56" t="s">
        <v>7</v>
      </c>
      <c r="E576" s="2">
        <v>0</v>
      </c>
      <c r="F576" s="2">
        <v>0</v>
      </c>
      <c r="G576" s="2">
        <f t="shared" si="173"/>
        <v>0</v>
      </c>
      <c r="H576" s="2">
        <v>0</v>
      </c>
      <c r="I576" s="24" t="s">
        <v>235</v>
      </c>
      <c r="J576" s="5"/>
      <c r="K576" s="5"/>
      <c r="L576" s="4"/>
      <c r="M576" s="5"/>
      <c r="N576" s="5"/>
      <c r="O576" s="5"/>
      <c r="P576" s="5"/>
      <c r="Q576" s="18"/>
      <c r="R576" s="18"/>
    </row>
    <row r="577" spans="1:18" ht="24" customHeight="1">
      <c r="A577" s="88"/>
      <c r="B577" s="76" t="s">
        <v>118</v>
      </c>
      <c r="C577" s="76" t="s">
        <v>107</v>
      </c>
      <c r="D577" s="10" t="s">
        <v>4</v>
      </c>
      <c r="E577" s="2">
        <f>E578+E579+E580+E581</f>
        <v>163162.17300000001</v>
      </c>
      <c r="F577" s="2">
        <f>F578+F579+F580+F581</f>
        <v>164431.83199999999</v>
      </c>
      <c r="G577" s="2">
        <f t="shared" si="173"/>
        <v>1269.6589999999851</v>
      </c>
      <c r="H577" s="2">
        <f>H578+H579+H580+H581</f>
        <v>163483.11300000001</v>
      </c>
      <c r="I577" s="24">
        <f t="shared" ref="I577:I579" si="189">ROUND(H577/F577 *100,3)</f>
        <v>99.423000000000002</v>
      </c>
      <c r="J577" s="23">
        <v>1</v>
      </c>
      <c r="K577" s="5">
        <v>0</v>
      </c>
      <c r="L577" s="5">
        <f t="shared" si="181"/>
        <v>0</v>
      </c>
      <c r="M577" s="5">
        <v>2</v>
      </c>
      <c r="N577" s="5">
        <v>2</v>
      </c>
      <c r="O577" s="5">
        <v>5</v>
      </c>
      <c r="P577" s="5">
        <v>5</v>
      </c>
      <c r="Q577" s="18"/>
      <c r="R577" s="18"/>
    </row>
    <row r="578" spans="1:18">
      <c r="A578" s="88"/>
      <c r="B578" s="76"/>
      <c r="C578" s="76"/>
      <c r="D578" s="6" t="s">
        <v>6</v>
      </c>
      <c r="E578" s="2">
        <v>0</v>
      </c>
      <c r="F578" s="2">
        <v>0</v>
      </c>
      <c r="G578" s="2">
        <f t="shared" si="173"/>
        <v>0</v>
      </c>
      <c r="H578" s="2">
        <v>0</v>
      </c>
      <c r="I578" s="24" t="s">
        <v>235</v>
      </c>
      <c r="J578" s="8"/>
      <c r="K578" s="5"/>
      <c r="L578" s="4"/>
      <c r="M578" s="5"/>
      <c r="N578" s="5"/>
      <c r="O578" s="5"/>
      <c r="P578" s="5"/>
      <c r="Q578" s="18"/>
      <c r="R578" s="18"/>
    </row>
    <row r="579" spans="1:18">
      <c r="A579" s="88"/>
      <c r="B579" s="76"/>
      <c r="C579" s="76"/>
      <c r="D579" s="56" t="s">
        <v>5</v>
      </c>
      <c r="E579" s="2">
        <v>163162.17300000001</v>
      </c>
      <c r="F579" s="2">
        <v>164431.83199999999</v>
      </c>
      <c r="G579" s="2">
        <f t="shared" si="173"/>
        <v>1269.6589999999851</v>
      </c>
      <c r="H579" s="2">
        <v>163483.11300000001</v>
      </c>
      <c r="I579" s="24">
        <f t="shared" si="189"/>
        <v>99.423000000000002</v>
      </c>
      <c r="J579" s="8"/>
      <c r="K579" s="5"/>
      <c r="L579" s="4"/>
      <c r="M579" s="5"/>
      <c r="N579" s="5"/>
      <c r="O579" s="5"/>
      <c r="P579" s="5"/>
      <c r="Q579" s="18"/>
      <c r="R579" s="18"/>
    </row>
    <row r="580" spans="1:18">
      <c r="A580" s="88"/>
      <c r="B580" s="76"/>
      <c r="C580" s="76"/>
      <c r="D580" s="6" t="s">
        <v>9</v>
      </c>
      <c r="E580" s="2">
        <v>0</v>
      </c>
      <c r="F580" s="2">
        <v>0</v>
      </c>
      <c r="G580" s="2">
        <f t="shared" si="173"/>
        <v>0</v>
      </c>
      <c r="H580" s="2">
        <v>0</v>
      </c>
      <c r="I580" s="24" t="s">
        <v>235</v>
      </c>
      <c r="J580" s="8"/>
      <c r="K580" s="5"/>
      <c r="L580" s="4"/>
      <c r="M580" s="5"/>
      <c r="N580" s="5"/>
      <c r="O580" s="5"/>
      <c r="P580" s="5"/>
      <c r="Q580" s="18"/>
      <c r="R580" s="18"/>
    </row>
    <row r="581" spans="1:18" ht="28.5" customHeight="1">
      <c r="A581" s="88"/>
      <c r="B581" s="76"/>
      <c r="C581" s="76"/>
      <c r="D581" s="56" t="s">
        <v>7</v>
      </c>
      <c r="E581" s="2">
        <v>0</v>
      </c>
      <c r="F581" s="2">
        <v>0</v>
      </c>
      <c r="G581" s="2">
        <f t="shared" ref="G581:G671" si="190">F581-E581</f>
        <v>0</v>
      </c>
      <c r="H581" s="2">
        <v>0</v>
      </c>
      <c r="I581" s="24" t="s">
        <v>235</v>
      </c>
      <c r="J581" s="8"/>
      <c r="K581" s="5"/>
      <c r="L581" s="4"/>
      <c r="M581" s="5"/>
      <c r="N581" s="5"/>
      <c r="O581" s="5"/>
      <c r="P581" s="5"/>
      <c r="Q581" s="18"/>
      <c r="R581" s="18"/>
    </row>
    <row r="582" spans="1:18" ht="29.25" customHeight="1">
      <c r="A582" s="88"/>
      <c r="B582" s="76" t="s">
        <v>119</v>
      </c>
      <c r="C582" s="76" t="s">
        <v>107</v>
      </c>
      <c r="D582" s="10" t="s">
        <v>4</v>
      </c>
      <c r="E582" s="2">
        <f>E583+E584+E585+E586</f>
        <v>238825.93</v>
      </c>
      <c r="F582" s="2">
        <f>F583+F584+F585+F586</f>
        <v>241749.269</v>
      </c>
      <c r="G582" s="2">
        <f t="shared" ref="G582" si="191">F582-E582</f>
        <v>2923.3390000000072</v>
      </c>
      <c r="H582" s="2">
        <f>H583+H584+H585+H586</f>
        <v>239670.33300000001</v>
      </c>
      <c r="I582" s="24">
        <f t="shared" ref="I582:I584" si="192">ROUND(H582/F582 *100,3)</f>
        <v>99.14</v>
      </c>
      <c r="J582" s="23">
        <v>1</v>
      </c>
      <c r="K582" s="5">
        <v>1</v>
      </c>
      <c r="L582" s="5">
        <f t="shared" ref="L582:L667" si="193">(K582/J582)*100</f>
        <v>100</v>
      </c>
      <c r="M582" s="5">
        <v>2</v>
      </c>
      <c r="N582" s="5">
        <v>2</v>
      </c>
      <c r="O582" s="5">
        <v>8</v>
      </c>
      <c r="P582" s="5">
        <v>8</v>
      </c>
      <c r="Q582" s="18"/>
      <c r="R582" s="18"/>
    </row>
    <row r="583" spans="1:18">
      <c r="A583" s="88"/>
      <c r="B583" s="76"/>
      <c r="C583" s="76"/>
      <c r="D583" s="6" t="s">
        <v>6</v>
      </c>
      <c r="E583" s="2">
        <v>0</v>
      </c>
      <c r="F583" s="2">
        <v>0</v>
      </c>
      <c r="G583" s="2">
        <f t="shared" si="190"/>
        <v>0</v>
      </c>
      <c r="H583" s="2">
        <v>0</v>
      </c>
      <c r="I583" s="24" t="s">
        <v>235</v>
      </c>
      <c r="J583" s="8"/>
      <c r="K583" s="5"/>
      <c r="L583" s="4"/>
      <c r="M583" s="5"/>
      <c r="N583" s="5"/>
      <c r="O583" s="5"/>
      <c r="P583" s="5"/>
      <c r="Q583" s="18"/>
      <c r="R583" s="18"/>
    </row>
    <row r="584" spans="1:18">
      <c r="A584" s="88"/>
      <c r="B584" s="76"/>
      <c r="C584" s="76"/>
      <c r="D584" s="56" t="s">
        <v>5</v>
      </c>
      <c r="E584" s="2">
        <v>238825.93</v>
      </c>
      <c r="F584" s="2">
        <v>241749.269</v>
      </c>
      <c r="G584" s="2">
        <f t="shared" si="190"/>
        <v>2923.3390000000072</v>
      </c>
      <c r="H584" s="2">
        <v>239670.33300000001</v>
      </c>
      <c r="I584" s="24">
        <f t="shared" si="192"/>
        <v>99.14</v>
      </c>
      <c r="J584" s="8"/>
      <c r="K584" s="5"/>
      <c r="L584" s="4"/>
      <c r="M584" s="5"/>
      <c r="N584" s="5"/>
      <c r="O584" s="5"/>
      <c r="P584" s="5"/>
      <c r="Q584" s="18"/>
      <c r="R584" s="18"/>
    </row>
    <row r="585" spans="1:18">
      <c r="A585" s="88"/>
      <c r="B585" s="76"/>
      <c r="C585" s="76"/>
      <c r="D585" s="6" t="s">
        <v>9</v>
      </c>
      <c r="E585" s="2">
        <v>0</v>
      </c>
      <c r="F585" s="2">
        <v>0</v>
      </c>
      <c r="G585" s="2">
        <f t="shared" si="190"/>
        <v>0</v>
      </c>
      <c r="H585" s="2">
        <v>0</v>
      </c>
      <c r="I585" s="24" t="s">
        <v>235</v>
      </c>
      <c r="J585" s="8"/>
      <c r="K585" s="5"/>
      <c r="L585" s="4"/>
      <c r="M585" s="5"/>
      <c r="N585" s="5"/>
      <c r="O585" s="5"/>
      <c r="P585" s="5"/>
      <c r="Q585" s="18"/>
      <c r="R585" s="18"/>
    </row>
    <row r="586" spans="1:18" ht="28.5" customHeight="1">
      <c r="A586" s="88"/>
      <c r="B586" s="76"/>
      <c r="C586" s="76"/>
      <c r="D586" s="56" t="s">
        <v>7</v>
      </c>
      <c r="E586" s="2">
        <v>0</v>
      </c>
      <c r="F586" s="2">
        <v>0</v>
      </c>
      <c r="G586" s="2">
        <f t="shared" si="190"/>
        <v>0</v>
      </c>
      <c r="H586" s="2">
        <v>0</v>
      </c>
      <c r="I586" s="24" t="s">
        <v>235</v>
      </c>
      <c r="J586" s="5"/>
      <c r="K586" s="5"/>
      <c r="L586" s="4"/>
      <c r="M586" s="5"/>
      <c r="N586" s="5"/>
      <c r="O586" s="5"/>
      <c r="P586" s="5"/>
      <c r="Q586" s="18"/>
      <c r="R586" s="18"/>
    </row>
    <row r="587" spans="1:18">
      <c r="A587" s="88"/>
      <c r="B587" s="76" t="s">
        <v>120</v>
      </c>
      <c r="C587" s="76" t="s">
        <v>107</v>
      </c>
      <c r="D587" s="10" t="s">
        <v>4</v>
      </c>
      <c r="E587" s="2">
        <f>E588+E589+E590+E591</f>
        <v>110153.25900000001</v>
      </c>
      <c r="F587" s="2">
        <f>F588+F589+F590+F591</f>
        <v>113724.605</v>
      </c>
      <c r="G587" s="2">
        <f t="shared" si="190"/>
        <v>3571.3459999999905</v>
      </c>
      <c r="H587" s="2">
        <f>H588+H589+H590+H591</f>
        <v>110263.667</v>
      </c>
      <c r="I587" s="24">
        <f t="shared" ref="I587:I589" si="194">ROUND(H587/F587 *100,3)</f>
        <v>96.956999999999994</v>
      </c>
      <c r="J587" s="23">
        <v>1</v>
      </c>
      <c r="K587" s="5">
        <v>0</v>
      </c>
      <c r="L587" s="5">
        <f t="shared" ref="L587:L597" si="195">(K587/J587)*100</f>
        <v>0</v>
      </c>
      <c r="M587" s="5">
        <v>2</v>
      </c>
      <c r="N587" s="5">
        <v>2</v>
      </c>
      <c r="O587" s="5">
        <v>6</v>
      </c>
      <c r="P587" s="5">
        <v>6</v>
      </c>
      <c r="Q587" s="18"/>
      <c r="R587" s="18"/>
    </row>
    <row r="588" spans="1:18">
      <c r="A588" s="88"/>
      <c r="B588" s="76"/>
      <c r="C588" s="76"/>
      <c r="D588" s="6" t="s">
        <v>6</v>
      </c>
      <c r="E588" s="2">
        <v>0</v>
      </c>
      <c r="F588" s="2">
        <v>0</v>
      </c>
      <c r="G588" s="2">
        <f t="shared" ref="G588:G602" si="196">F588-E588</f>
        <v>0</v>
      </c>
      <c r="H588" s="2">
        <v>0</v>
      </c>
      <c r="I588" s="24" t="s">
        <v>235</v>
      </c>
      <c r="J588" s="8"/>
      <c r="K588" s="5"/>
      <c r="L588" s="4"/>
      <c r="M588" s="5"/>
      <c r="N588" s="5"/>
      <c r="O588" s="5"/>
      <c r="P588" s="5"/>
      <c r="Q588" s="18"/>
      <c r="R588" s="18"/>
    </row>
    <row r="589" spans="1:18">
      <c r="A589" s="88"/>
      <c r="B589" s="76"/>
      <c r="C589" s="76"/>
      <c r="D589" s="56" t="s">
        <v>5</v>
      </c>
      <c r="E589" s="2">
        <v>110153.25900000001</v>
      </c>
      <c r="F589" s="2">
        <v>113724.605</v>
      </c>
      <c r="G589" s="2">
        <f t="shared" si="196"/>
        <v>3571.3459999999905</v>
      </c>
      <c r="H589" s="2">
        <v>110263.667</v>
      </c>
      <c r="I589" s="24">
        <f t="shared" si="194"/>
        <v>96.956999999999994</v>
      </c>
      <c r="J589" s="8"/>
      <c r="K589" s="5"/>
      <c r="L589" s="4"/>
      <c r="M589" s="5"/>
      <c r="N589" s="5"/>
      <c r="O589" s="5"/>
      <c r="P589" s="5"/>
      <c r="Q589" s="18"/>
      <c r="R589" s="18"/>
    </row>
    <row r="590" spans="1:18" ht="16.5" customHeight="1">
      <c r="A590" s="88"/>
      <c r="B590" s="76"/>
      <c r="C590" s="76"/>
      <c r="D590" s="6" t="s">
        <v>9</v>
      </c>
      <c r="E590" s="2">
        <v>0</v>
      </c>
      <c r="F590" s="2">
        <v>0</v>
      </c>
      <c r="G590" s="2">
        <f t="shared" si="196"/>
        <v>0</v>
      </c>
      <c r="H590" s="2">
        <v>0</v>
      </c>
      <c r="I590" s="24" t="s">
        <v>235</v>
      </c>
      <c r="J590" s="8"/>
      <c r="K590" s="5"/>
      <c r="L590" s="4"/>
      <c r="M590" s="5"/>
      <c r="N590" s="5"/>
      <c r="O590" s="5"/>
      <c r="P590" s="5"/>
      <c r="Q590" s="18"/>
      <c r="R590" s="18"/>
    </row>
    <row r="591" spans="1:18" ht="24.75" customHeight="1">
      <c r="A591" s="88"/>
      <c r="B591" s="76"/>
      <c r="C591" s="76"/>
      <c r="D591" s="13" t="s">
        <v>7</v>
      </c>
      <c r="E591" s="13">
        <v>0</v>
      </c>
      <c r="F591" s="13">
        <v>0</v>
      </c>
      <c r="G591" s="13">
        <f t="shared" si="196"/>
        <v>0</v>
      </c>
      <c r="H591" s="13">
        <v>0</v>
      </c>
      <c r="I591" s="26" t="s">
        <v>235</v>
      </c>
      <c r="J591" s="15"/>
      <c r="K591" s="5"/>
      <c r="L591" s="4"/>
      <c r="M591" s="5"/>
      <c r="N591" s="5"/>
      <c r="O591" s="5"/>
      <c r="P591" s="5"/>
      <c r="Q591" s="18"/>
      <c r="R591" s="18"/>
    </row>
    <row r="592" spans="1:18" ht="28.5" customHeight="1">
      <c r="A592" s="90"/>
      <c r="B592" s="76" t="s">
        <v>121</v>
      </c>
      <c r="C592" s="76" t="s">
        <v>107</v>
      </c>
      <c r="D592" s="10" t="s">
        <v>4</v>
      </c>
      <c r="E592" s="2">
        <f>E593+E594+E595+E596</f>
        <v>19799.5</v>
      </c>
      <c r="F592" s="2">
        <f>F593+F594+F595+F596</f>
        <v>19867.401000000002</v>
      </c>
      <c r="G592" s="2">
        <f t="shared" si="196"/>
        <v>67.901000000001659</v>
      </c>
      <c r="H592" s="2">
        <f>H593+H594+H595+H596</f>
        <v>19867.401000000002</v>
      </c>
      <c r="I592" s="24">
        <f t="shared" ref="I592:I594" si="197">ROUND(H592/F592 *100,3)</f>
        <v>100</v>
      </c>
      <c r="J592" s="23">
        <v>1</v>
      </c>
      <c r="K592" s="5">
        <v>1</v>
      </c>
      <c r="L592" s="5">
        <f t="shared" si="195"/>
        <v>100</v>
      </c>
      <c r="M592" s="5">
        <v>3</v>
      </c>
      <c r="N592" s="5">
        <v>3</v>
      </c>
      <c r="O592" s="5">
        <v>7</v>
      </c>
      <c r="P592" s="5">
        <v>7</v>
      </c>
      <c r="Q592" s="18"/>
      <c r="R592" s="18"/>
    </row>
    <row r="593" spans="1:18">
      <c r="A593" s="90"/>
      <c r="B593" s="76"/>
      <c r="C593" s="76"/>
      <c r="D593" s="6" t="s">
        <v>6</v>
      </c>
      <c r="E593" s="2">
        <v>0</v>
      </c>
      <c r="F593" s="2">
        <v>0</v>
      </c>
      <c r="G593" s="2">
        <f t="shared" si="196"/>
        <v>0</v>
      </c>
      <c r="H593" s="2">
        <v>0</v>
      </c>
      <c r="I593" s="24" t="s">
        <v>235</v>
      </c>
      <c r="J593" s="8"/>
      <c r="K593" s="5"/>
      <c r="L593" s="4"/>
      <c r="M593" s="5"/>
      <c r="N593" s="5"/>
      <c r="O593" s="5"/>
      <c r="P593" s="5"/>
      <c r="Q593" s="18"/>
      <c r="R593" s="18"/>
    </row>
    <row r="594" spans="1:18">
      <c r="A594" s="90"/>
      <c r="B594" s="76"/>
      <c r="C594" s="76"/>
      <c r="D594" s="56" t="s">
        <v>5</v>
      </c>
      <c r="E594" s="2">
        <v>19799.5</v>
      </c>
      <c r="F594" s="2">
        <v>19867.401000000002</v>
      </c>
      <c r="G594" s="2">
        <f t="shared" si="196"/>
        <v>67.901000000001659</v>
      </c>
      <c r="H594" s="2">
        <v>19867.401000000002</v>
      </c>
      <c r="I594" s="24">
        <f t="shared" si="197"/>
        <v>100</v>
      </c>
      <c r="J594" s="8"/>
      <c r="K594" s="5"/>
      <c r="L594" s="4"/>
      <c r="M594" s="5"/>
      <c r="N594" s="5"/>
      <c r="O594" s="5"/>
      <c r="P594" s="5"/>
      <c r="Q594" s="18"/>
      <c r="R594" s="18"/>
    </row>
    <row r="595" spans="1:18">
      <c r="A595" s="90"/>
      <c r="B595" s="76"/>
      <c r="C595" s="76"/>
      <c r="D595" s="6" t="s">
        <v>9</v>
      </c>
      <c r="E595" s="2">
        <v>0</v>
      </c>
      <c r="F595" s="2">
        <v>0</v>
      </c>
      <c r="G595" s="2">
        <f t="shared" si="196"/>
        <v>0</v>
      </c>
      <c r="H595" s="2">
        <v>0</v>
      </c>
      <c r="I595" s="24" t="s">
        <v>235</v>
      </c>
      <c r="J595" s="8"/>
      <c r="K595" s="5"/>
      <c r="L595" s="4"/>
      <c r="M595" s="5"/>
      <c r="N595" s="5"/>
      <c r="O595" s="5"/>
      <c r="P595" s="5"/>
      <c r="Q595" s="18"/>
      <c r="R595" s="18"/>
    </row>
    <row r="596" spans="1:18" ht="24.75" customHeight="1">
      <c r="A596" s="90"/>
      <c r="B596" s="76"/>
      <c r="C596" s="76"/>
      <c r="D596" s="13" t="s">
        <v>7</v>
      </c>
      <c r="E596" s="13">
        <v>0</v>
      </c>
      <c r="F596" s="13">
        <v>0</v>
      </c>
      <c r="G596" s="13">
        <f t="shared" si="196"/>
        <v>0</v>
      </c>
      <c r="H596" s="13">
        <v>0</v>
      </c>
      <c r="I596" s="26" t="s">
        <v>235</v>
      </c>
      <c r="J596" s="15"/>
      <c r="K596" s="15"/>
      <c r="L596" s="16"/>
      <c r="M596" s="5"/>
      <c r="N596" s="5"/>
      <c r="O596" s="5"/>
      <c r="P596" s="5"/>
      <c r="Q596" s="18"/>
      <c r="R596" s="18"/>
    </row>
    <row r="597" spans="1:18" ht="29.25" customHeight="1">
      <c r="A597" s="88"/>
      <c r="B597" s="76" t="s">
        <v>122</v>
      </c>
      <c r="C597" s="76" t="s">
        <v>107</v>
      </c>
      <c r="D597" s="10" t="s">
        <v>4</v>
      </c>
      <c r="E597" s="2">
        <f>E598+E599+E600+E601</f>
        <v>358933.32</v>
      </c>
      <c r="F597" s="2">
        <f>F598+F599+F600+F601</f>
        <v>360833.891</v>
      </c>
      <c r="G597" s="2">
        <f t="shared" ref="G597" si="198">F597-E597</f>
        <v>1900.5709999999963</v>
      </c>
      <c r="H597" s="2">
        <f>H598+H599+H600+H601</f>
        <v>360246.96</v>
      </c>
      <c r="I597" s="24">
        <f t="shared" ref="I597:I599" si="199">ROUND(H597/F597 *100,3)</f>
        <v>99.837000000000003</v>
      </c>
      <c r="J597" s="23">
        <v>1</v>
      </c>
      <c r="K597" s="5">
        <v>0</v>
      </c>
      <c r="L597" s="5">
        <f t="shared" si="195"/>
        <v>0</v>
      </c>
      <c r="M597" s="5">
        <v>10</v>
      </c>
      <c r="N597" s="5">
        <v>9</v>
      </c>
      <c r="O597" s="5">
        <v>19</v>
      </c>
      <c r="P597" s="5">
        <v>18</v>
      </c>
      <c r="Q597" s="18"/>
      <c r="R597" s="18"/>
    </row>
    <row r="598" spans="1:18">
      <c r="A598" s="88"/>
      <c r="B598" s="76"/>
      <c r="C598" s="76"/>
      <c r="D598" s="6" t="s">
        <v>6</v>
      </c>
      <c r="E598" s="2">
        <v>0</v>
      </c>
      <c r="F598" s="2">
        <v>0</v>
      </c>
      <c r="G598" s="2">
        <f t="shared" si="196"/>
        <v>0</v>
      </c>
      <c r="H598" s="2">
        <v>0</v>
      </c>
      <c r="I598" s="24" t="s">
        <v>235</v>
      </c>
      <c r="J598" s="8"/>
      <c r="K598" s="5"/>
      <c r="L598" s="4"/>
      <c r="M598" s="5"/>
      <c r="N598" s="5"/>
      <c r="O598" s="5"/>
      <c r="P598" s="5"/>
      <c r="Q598" s="18"/>
      <c r="R598" s="18"/>
    </row>
    <row r="599" spans="1:18">
      <c r="A599" s="88"/>
      <c r="B599" s="76"/>
      <c r="C599" s="76"/>
      <c r="D599" s="56" t="s">
        <v>5</v>
      </c>
      <c r="E599" s="2">
        <v>358933.32</v>
      </c>
      <c r="F599" s="2">
        <v>360833.891</v>
      </c>
      <c r="G599" s="2">
        <f t="shared" si="196"/>
        <v>1900.5709999999963</v>
      </c>
      <c r="H599" s="2">
        <v>360246.96</v>
      </c>
      <c r="I599" s="24">
        <f t="shared" si="199"/>
        <v>99.837000000000003</v>
      </c>
      <c r="J599" s="8"/>
      <c r="K599" s="5"/>
      <c r="L599" s="4"/>
      <c r="M599" s="5"/>
      <c r="N599" s="5"/>
      <c r="O599" s="5"/>
      <c r="P599" s="5"/>
      <c r="Q599" s="18"/>
      <c r="R599" s="18"/>
    </row>
    <row r="600" spans="1:18">
      <c r="A600" s="88"/>
      <c r="B600" s="76"/>
      <c r="C600" s="76"/>
      <c r="D600" s="6" t="s">
        <v>9</v>
      </c>
      <c r="E600" s="2">
        <v>0</v>
      </c>
      <c r="F600" s="2">
        <v>0</v>
      </c>
      <c r="G600" s="2">
        <f t="shared" si="196"/>
        <v>0</v>
      </c>
      <c r="H600" s="2">
        <v>0</v>
      </c>
      <c r="I600" s="24" t="s">
        <v>235</v>
      </c>
      <c r="J600" s="8"/>
      <c r="K600" s="5"/>
      <c r="L600" s="4"/>
      <c r="M600" s="5"/>
      <c r="N600" s="5"/>
      <c r="O600" s="5"/>
      <c r="P600" s="5"/>
      <c r="Q600" s="18"/>
      <c r="R600" s="18"/>
    </row>
    <row r="601" spans="1:18" ht="25.5" customHeight="1">
      <c r="A601" s="88"/>
      <c r="B601" s="76"/>
      <c r="C601" s="76"/>
      <c r="D601" s="56" t="s">
        <v>7</v>
      </c>
      <c r="E601" s="13">
        <v>0</v>
      </c>
      <c r="F601" s="13">
        <v>0</v>
      </c>
      <c r="G601" s="13">
        <f t="shared" si="196"/>
        <v>0</v>
      </c>
      <c r="H601" s="13">
        <v>0</v>
      </c>
      <c r="I601" s="26" t="s">
        <v>235</v>
      </c>
      <c r="J601" s="15"/>
      <c r="K601" s="15"/>
      <c r="L601" s="16"/>
      <c r="M601" s="15"/>
      <c r="N601" s="15"/>
      <c r="O601" s="15"/>
      <c r="P601" s="15"/>
      <c r="Q601" s="17"/>
      <c r="R601" s="17"/>
    </row>
    <row r="602" spans="1:18" ht="24" customHeight="1">
      <c r="A602" s="88"/>
      <c r="B602" s="76" t="s">
        <v>123</v>
      </c>
      <c r="C602" s="76" t="s">
        <v>107</v>
      </c>
      <c r="D602" s="10" t="s">
        <v>4</v>
      </c>
      <c r="E602" s="2">
        <f>E603+E604+E605+E606</f>
        <v>30333.073</v>
      </c>
      <c r="F602" s="2">
        <f>F603+F604+F605+F606</f>
        <v>31658.185000000001</v>
      </c>
      <c r="G602" s="2">
        <f t="shared" si="196"/>
        <v>1325.112000000001</v>
      </c>
      <c r="H602" s="2">
        <f>H603+H604+H605+H606</f>
        <v>31479.232</v>
      </c>
      <c r="I602" s="24">
        <f t="shared" ref="I602:I604" si="200">ROUND(H602/F602 *100,3)</f>
        <v>99.435000000000002</v>
      </c>
      <c r="J602" s="23">
        <v>1</v>
      </c>
      <c r="K602" s="5">
        <v>1</v>
      </c>
      <c r="L602" s="5">
        <f t="shared" si="193"/>
        <v>100</v>
      </c>
      <c r="M602" s="5">
        <v>2</v>
      </c>
      <c r="N602" s="5">
        <v>2</v>
      </c>
      <c r="O602" s="5">
        <v>7</v>
      </c>
      <c r="P602" s="5">
        <v>7</v>
      </c>
      <c r="Q602" s="18"/>
      <c r="R602" s="18"/>
    </row>
    <row r="603" spans="1:18">
      <c r="A603" s="88"/>
      <c r="B603" s="76"/>
      <c r="C603" s="76"/>
      <c r="D603" s="6" t="s">
        <v>6</v>
      </c>
      <c r="E603" s="2">
        <v>0</v>
      </c>
      <c r="F603" s="2">
        <v>0</v>
      </c>
      <c r="G603" s="2">
        <f t="shared" si="190"/>
        <v>0</v>
      </c>
      <c r="H603" s="2">
        <v>0</v>
      </c>
      <c r="I603" s="24" t="s">
        <v>235</v>
      </c>
      <c r="J603" s="8"/>
      <c r="K603" s="5"/>
      <c r="L603" s="4"/>
      <c r="M603" s="5"/>
      <c r="N603" s="5"/>
      <c r="O603" s="5"/>
      <c r="P603" s="5"/>
      <c r="Q603" s="18"/>
      <c r="R603" s="18"/>
    </row>
    <row r="604" spans="1:18">
      <c r="A604" s="88"/>
      <c r="B604" s="76"/>
      <c r="C604" s="76"/>
      <c r="D604" s="56" t="s">
        <v>5</v>
      </c>
      <c r="E604" s="2">
        <v>30333.073</v>
      </c>
      <c r="F604" s="2">
        <v>31658.185000000001</v>
      </c>
      <c r="G604" s="2">
        <f t="shared" si="190"/>
        <v>1325.112000000001</v>
      </c>
      <c r="H604" s="2">
        <v>31479.232</v>
      </c>
      <c r="I604" s="24">
        <f t="shared" si="200"/>
        <v>99.435000000000002</v>
      </c>
      <c r="J604" s="8"/>
      <c r="K604" s="5"/>
      <c r="L604" s="4"/>
      <c r="M604" s="5"/>
      <c r="N604" s="5"/>
      <c r="O604" s="5"/>
      <c r="P604" s="5"/>
      <c r="Q604" s="18"/>
      <c r="R604" s="18"/>
    </row>
    <row r="605" spans="1:18">
      <c r="A605" s="88"/>
      <c r="B605" s="76"/>
      <c r="C605" s="76"/>
      <c r="D605" s="6" t="s">
        <v>9</v>
      </c>
      <c r="E605" s="2">
        <v>0</v>
      </c>
      <c r="F605" s="2">
        <v>0</v>
      </c>
      <c r="G605" s="2">
        <f t="shared" si="190"/>
        <v>0</v>
      </c>
      <c r="H605" s="2">
        <v>0</v>
      </c>
      <c r="I605" s="24" t="s">
        <v>235</v>
      </c>
      <c r="J605" s="8"/>
      <c r="K605" s="5"/>
      <c r="L605" s="4"/>
      <c r="M605" s="5"/>
      <c r="N605" s="5"/>
      <c r="O605" s="5"/>
      <c r="P605" s="5"/>
      <c r="Q605" s="18"/>
      <c r="R605" s="18"/>
    </row>
    <row r="606" spans="1:18" ht="28.5" customHeight="1">
      <c r="A606" s="88"/>
      <c r="B606" s="76"/>
      <c r="C606" s="76"/>
      <c r="D606" s="56" t="s">
        <v>7</v>
      </c>
      <c r="E606" s="2">
        <v>0</v>
      </c>
      <c r="F606" s="2">
        <v>0</v>
      </c>
      <c r="G606" s="2">
        <f t="shared" si="190"/>
        <v>0</v>
      </c>
      <c r="H606" s="2">
        <v>0</v>
      </c>
      <c r="I606" s="24" t="s">
        <v>235</v>
      </c>
      <c r="J606" s="5"/>
      <c r="K606" s="5"/>
      <c r="L606" s="4"/>
      <c r="M606" s="5"/>
      <c r="N606" s="5"/>
      <c r="O606" s="5"/>
      <c r="P606" s="5"/>
      <c r="Q606" s="18"/>
      <c r="R606" s="18"/>
    </row>
    <row r="607" spans="1:18" ht="28.5" customHeight="1">
      <c r="A607" s="88"/>
      <c r="B607" s="76" t="s">
        <v>124</v>
      </c>
      <c r="C607" s="76" t="s">
        <v>107</v>
      </c>
      <c r="D607" s="10" t="s">
        <v>4</v>
      </c>
      <c r="E607" s="2">
        <f>E608+E609+E610+E611</f>
        <v>433670.83199999999</v>
      </c>
      <c r="F607" s="2">
        <f>F608+F609+F610+F611</f>
        <v>434468.1</v>
      </c>
      <c r="G607" s="2">
        <f t="shared" si="190"/>
        <v>797.26799999998184</v>
      </c>
      <c r="H607" s="2">
        <f>H608+H609+H610+H611</f>
        <v>433280.42200000002</v>
      </c>
      <c r="I607" s="24">
        <f t="shared" ref="I607:I609" si="201">ROUND(H607/F607 *100,3)</f>
        <v>99.727000000000004</v>
      </c>
      <c r="J607" s="23">
        <v>4</v>
      </c>
      <c r="K607" s="5">
        <v>3</v>
      </c>
      <c r="L607" s="5">
        <f t="shared" ref="L607" si="202">(K607/J607)*100</f>
        <v>75</v>
      </c>
      <c r="M607" s="5">
        <v>2</v>
      </c>
      <c r="N607" s="5">
        <v>2</v>
      </c>
      <c r="O607" s="5">
        <v>4</v>
      </c>
      <c r="P607" s="5">
        <v>4</v>
      </c>
      <c r="Q607" s="18"/>
      <c r="R607" s="18"/>
    </row>
    <row r="608" spans="1:18">
      <c r="A608" s="88"/>
      <c r="B608" s="76"/>
      <c r="C608" s="76"/>
      <c r="D608" s="6" t="s">
        <v>6</v>
      </c>
      <c r="E608" s="2">
        <v>0</v>
      </c>
      <c r="F608" s="2">
        <v>0</v>
      </c>
      <c r="G608" s="2">
        <f t="shared" ref="G608:G612" si="203">F608-E608</f>
        <v>0</v>
      </c>
      <c r="H608" s="2">
        <v>0</v>
      </c>
      <c r="I608" s="24" t="s">
        <v>235</v>
      </c>
      <c r="J608" s="8"/>
      <c r="K608" s="5"/>
      <c r="L608" s="4"/>
      <c r="M608" s="5"/>
      <c r="N608" s="5"/>
      <c r="O608" s="5"/>
      <c r="P608" s="5"/>
      <c r="Q608" s="18"/>
      <c r="R608" s="18"/>
    </row>
    <row r="609" spans="1:18">
      <c r="A609" s="88"/>
      <c r="B609" s="76"/>
      <c r="C609" s="76"/>
      <c r="D609" s="56" t="s">
        <v>5</v>
      </c>
      <c r="E609" s="2">
        <v>433670.83199999999</v>
      </c>
      <c r="F609" s="2">
        <v>434468.1</v>
      </c>
      <c r="G609" s="2">
        <f t="shared" si="203"/>
        <v>797.26799999998184</v>
      </c>
      <c r="H609" s="2">
        <v>433280.42200000002</v>
      </c>
      <c r="I609" s="24">
        <f t="shared" si="201"/>
        <v>99.727000000000004</v>
      </c>
      <c r="J609" s="8"/>
      <c r="K609" s="5"/>
      <c r="L609" s="4"/>
      <c r="M609" s="5"/>
      <c r="N609" s="5"/>
      <c r="O609" s="5"/>
      <c r="P609" s="5"/>
      <c r="Q609" s="18"/>
      <c r="R609" s="18"/>
    </row>
    <row r="610" spans="1:18">
      <c r="A610" s="88"/>
      <c r="B610" s="76"/>
      <c r="C610" s="76"/>
      <c r="D610" s="56" t="s">
        <v>9</v>
      </c>
      <c r="E610" s="2">
        <v>0</v>
      </c>
      <c r="F610" s="2">
        <v>0</v>
      </c>
      <c r="G610" s="2">
        <f t="shared" si="203"/>
        <v>0</v>
      </c>
      <c r="H610" s="2">
        <v>0</v>
      </c>
      <c r="I610" s="24" t="s">
        <v>235</v>
      </c>
      <c r="J610" s="55"/>
      <c r="K610" s="55"/>
      <c r="L610" s="55"/>
      <c r="M610" s="56"/>
      <c r="N610" s="56"/>
      <c r="O610" s="56"/>
      <c r="P610" s="56"/>
      <c r="Q610" s="56"/>
      <c r="R610" s="56"/>
    </row>
    <row r="611" spans="1:18" ht="52.5" customHeight="1">
      <c r="A611" s="88"/>
      <c r="B611" s="76"/>
      <c r="C611" s="76"/>
      <c r="D611" s="56" t="s">
        <v>7</v>
      </c>
      <c r="E611" s="13">
        <v>0</v>
      </c>
      <c r="F611" s="13">
        <v>0</v>
      </c>
      <c r="G611" s="13">
        <f t="shared" si="203"/>
        <v>0</v>
      </c>
      <c r="H611" s="13">
        <v>0</v>
      </c>
      <c r="I611" s="26" t="s">
        <v>235</v>
      </c>
      <c r="J611" s="55"/>
      <c r="K611" s="55"/>
      <c r="L611" s="55"/>
      <c r="M611" s="56"/>
      <c r="N611" s="56"/>
      <c r="O611" s="56"/>
      <c r="P611" s="56"/>
      <c r="Q611" s="56"/>
      <c r="R611" s="56"/>
    </row>
    <row r="612" spans="1:18" ht="28.5" customHeight="1">
      <c r="A612" s="88"/>
      <c r="B612" s="76" t="s">
        <v>125</v>
      </c>
      <c r="C612" s="76" t="s">
        <v>107</v>
      </c>
      <c r="D612" s="10" t="s">
        <v>4</v>
      </c>
      <c r="E612" s="2">
        <f>E613+E614+E615+E616</f>
        <v>305635.54600000003</v>
      </c>
      <c r="F612" s="2">
        <f>F613+F614+F615+F616</f>
        <v>307298.54600000003</v>
      </c>
      <c r="G612" s="2">
        <f t="shared" si="203"/>
        <v>1663</v>
      </c>
      <c r="H612" s="2">
        <f>H613+H614+H615+H616</f>
        <v>305628.473</v>
      </c>
      <c r="I612" s="24">
        <f t="shared" ref="I612:I614" si="204">ROUND(H612/F612 *100,3)</f>
        <v>99.456999999999994</v>
      </c>
      <c r="J612" s="23">
        <v>9</v>
      </c>
      <c r="K612" s="5">
        <v>7</v>
      </c>
      <c r="L612" s="32">
        <f t="shared" si="193"/>
        <v>77.777777777777786</v>
      </c>
      <c r="M612" s="5">
        <v>5</v>
      </c>
      <c r="N612" s="5">
        <v>5</v>
      </c>
      <c r="O612" s="5">
        <v>5</v>
      </c>
      <c r="P612" s="5">
        <v>5</v>
      </c>
      <c r="Q612" s="18"/>
      <c r="R612" s="18"/>
    </row>
    <row r="613" spans="1:18">
      <c r="A613" s="88"/>
      <c r="B613" s="76"/>
      <c r="C613" s="76"/>
      <c r="D613" s="6" t="s">
        <v>6</v>
      </c>
      <c r="E613" s="2">
        <v>38920.955999999998</v>
      </c>
      <c r="F613" s="2">
        <v>38920.955999999998</v>
      </c>
      <c r="G613" s="2">
        <f t="shared" si="190"/>
        <v>0</v>
      </c>
      <c r="H613" s="2">
        <v>38920.955999999998</v>
      </c>
      <c r="I613" s="24">
        <f t="shared" si="204"/>
        <v>100</v>
      </c>
      <c r="J613" s="8"/>
      <c r="K613" s="5"/>
      <c r="L613" s="4"/>
      <c r="M613" s="5"/>
      <c r="N613" s="5"/>
      <c r="O613" s="5"/>
      <c r="P613" s="5"/>
      <c r="Q613" s="18"/>
      <c r="R613" s="18"/>
    </row>
    <row r="614" spans="1:18">
      <c r="A614" s="88"/>
      <c r="B614" s="76"/>
      <c r="C614" s="76"/>
      <c r="D614" s="56" t="s">
        <v>5</v>
      </c>
      <c r="E614" s="2">
        <v>266714.59000000003</v>
      </c>
      <c r="F614" s="2">
        <v>268377.59000000003</v>
      </c>
      <c r="G614" s="2">
        <f t="shared" si="190"/>
        <v>1663</v>
      </c>
      <c r="H614" s="2">
        <v>266707.51699999999</v>
      </c>
      <c r="I614" s="24">
        <f t="shared" si="204"/>
        <v>99.378</v>
      </c>
      <c r="J614" s="8"/>
      <c r="K614" s="5"/>
      <c r="L614" s="4"/>
      <c r="M614" s="5"/>
      <c r="N614" s="5"/>
      <c r="O614" s="5"/>
      <c r="P614" s="5"/>
      <c r="Q614" s="18"/>
      <c r="R614" s="18"/>
    </row>
    <row r="615" spans="1:18">
      <c r="A615" s="88"/>
      <c r="B615" s="76"/>
      <c r="C615" s="76"/>
      <c r="D615" s="6" t="s">
        <v>9</v>
      </c>
      <c r="E615" s="2">
        <v>0</v>
      </c>
      <c r="F615" s="2">
        <v>0</v>
      </c>
      <c r="G615" s="2">
        <f t="shared" si="190"/>
        <v>0</v>
      </c>
      <c r="H615" s="2">
        <v>0</v>
      </c>
      <c r="I615" s="24" t="s">
        <v>235</v>
      </c>
      <c r="J615" s="8"/>
      <c r="K615" s="5"/>
      <c r="L615" s="4"/>
      <c r="M615" s="5"/>
      <c r="N615" s="5"/>
      <c r="O615" s="5"/>
      <c r="P615" s="5"/>
      <c r="Q615" s="18"/>
      <c r="R615" s="18"/>
    </row>
    <row r="616" spans="1:18" ht="33" customHeight="1">
      <c r="A616" s="88"/>
      <c r="B616" s="76"/>
      <c r="C616" s="76"/>
      <c r="D616" s="56" t="s">
        <v>7</v>
      </c>
      <c r="E616" s="13">
        <v>0</v>
      </c>
      <c r="F616" s="13">
        <v>0</v>
      </c>
      <c r="G616" s="13">
        <f t="shared" si="190"/>
        <v>0</v>
      </c>
      <c r="H616" s="13">
        <v>0</v>
      </c>
      <c r="I616" s="26" t="s">
        <v>235</v>
      </c>
      <c r="J616" s="55"/>
      <c r="K616" s="55"/>
      <c r="L616" s="55"/>
      <c r="M616" s="56"/>
      <c r="N616" s="56"/>
      <c r="O616" s="56"/>
      <c r="P616" s="56"/>
      <c r="Q616" s="56"/>
      <c r="R616" s="56"/>
    </row>
    <row r="617" spans="1:18" ht="29.25" customHeight="1">
      <c r="A617" s="88"/>
      <c r="B617" s="76" t="s">
        <v>126</v>
      </c>
      <c r="C617" s="76" t="s">
        <v>291</v>
      </c>
      <c r="D617" s="10" t="s">
        <v>4</v>
      </c>
      <c r="E617" s="2">
        <f>E618+E619+E620+E621</f>
        <v>75755.25</v>
      </c>
      <c r="F617" s="2">
        <f>F618+F619+F620+F621</f>
        <v>76987.782000000007</v>
      </c>
      <c r="G617" s="2">
        <f t="shared" si="190"/>
        <v>1232.5320000000065</v>
      </c>
      <c r="H617" s="2">
        <f>H618+H619+H620+H621</f>
        <v>76986.043000000005</v>
      </c>
      <c r="I617" s="24">
        <f t="shared" ref="I617:I619" si="205">ROUND(H617/F617 *100,3)</f>
        <v>99.998000000000005</v>
      </c>
      <c r="J617" s="23">
        <v>3</v>
      </c>
      <c r="K617" s="5">
        <v>3</v>
      </c>
      <c r="L617" s="5">
        <f t="shared" ref="L617:L622" si="206">(K617/J617)*100</f>
        <v>100</v>
      </c>
      <c r="M617" s="5">
        <v>4</v>
      </c>
      <c r="N617" s="5">
        <v>4</v>
      </c>
      <c r="O617" s="5">
        <v>3</v>
      </c>
      <c r="P617" s="5">
        <v>3</v>
      </c>
      <c r="Q617" s="18"/>
      <c r="R617" s="18"/>
    </row>
    <row r="618" spans="1:18">
      <c r="A618" s="88"/>
      <c r="B618" s="76"/>
      <c r="C618" s="76"/>
      <c r="D618" s="6" t="s">
        <v>6</v>
      </c>
      <c r="E618" s="2">
        <v>0</v>
      </c>
      <c r="F618" s="2">
        <v>0</v>
      </c>
      <c r="G618" s="2">
        <f t="shared" ref="G618:G632" si="207">F618-E618</f>
        <v>0</v>
      </c>
      <c r="H618" s="2">
        <v>0</v>
      </c>
      <c r="I618" s="24" t="s">
        <v>235</v>
      </c>
      <c r="J618" s="8"/>
      <c r="K618" s="5"/>
      <c r="L618" s="4"/>
      <c r="M618" s="5"/>
      <c r="N618" s="5"/>
      <c r="O618" s="5"/>
      <c r="P618" s="5"/>
      <c r="Q618" s="18"/>
      <c r="R618" s="18"/>
    </row>
    <row r="619" spans="1:18">
      <c r="A619" s="88"/>
      <c r="B619" s="76"/>
      <c r="C619" s="76"/>
      <c r="D619" s="56" t="s">
        <v>5</v>
      </c>
      <c r="E619" s="2">
        <v>75755.25</v>
      </c>
      <c r="F619" s="2">
        <v>76987.782000000007</v>
      </c>
      <c r="G619" s="2">
        <f t="shared" si="207"/>
        <v>1232.5320000000065</v>
      </c>
      <c r="H619" s="2">
        <v>76986.043000000005</v>
      </c>
      <c r="I619" s="24">
        <f t="shared" si="205"/>
        <v>99.998000000000005</v>
      </c>
      <c r="J619" s="8"/>
      <c r="K619" s="5"/>
      <c r="L619" s="4"/>
      <c r="M619" s="5"/>
      <c r="N619" s="5"/>
      <c r="O619" s="5"/>
      <c r="P619" s="5"/>
      <c r="Q619" s="18"/>
      <c r="R619" s="18"/>
    </row>
    <row r="620" spans="1:18">
      <c r="A620" s="88"/>
      <c r="B620" s="76"/>
      <c r="C620" s="76"/>
      <c r="D620" s="6" t="s">
        <v>9</v>
      </c>
      <c r="E620" s="2">
        <v>0</v>
      </c>
      <c r="F620" s="2">
        <v>0</v>
      </c>
      <c r="G620" s="2">
        <f t="shared" si="207"/>
        <v>0</v>
      </c>
      <c r="H620" s="2">
        <v>0</v>
      </c>
      <c r="I620" s="24" t="s">
        <v>235</v>
      </c>
      <c r="J620" s="8"/>
      <c r="K620" s="5"/>
      <c r="L620" s="4"/>
      <c r="M620" s="5"/>
      <c r="N620" s="5"/>
      <c r="O620" s="5"/>
      <c r="P620" s="5"/>
      <c r="Q620" s="18"/>
      <c r="R620" s="18"/>
    </row>
    <row r="621" spans="1:18" ht="32.25" customHeight="1">
      <c r="A621" s="88"/>
      <c r="B621" s="76"/>
      <c r="C621" s="76"/>
      <c r="D621" s="56" t="s">
        <v>7</v>
      </c>
      <c r="E621" s="13">
        <v>0</v>
      </c>
      <c r="F621" s="13">
        <v>0</v>
      </c>
      <c r="G621" s="13">
        <f t="shared" si="207"/>
        <v>0</v>
      </c>
      <c r="H621" s="13">
        <v>0</v>
      </c>
      <c r="I621" s="26" t="s">
        <v>235</v>
      </c>
      <c r="J621" s="15"/>
      <c r="K621" s="15"/>
      <c r="L621" s="16"/>
      <c r="M621" s="5"/>
      <c r="N621" s="5"/>
      <c r="O621" s="5"/>
      <c r="P621" s="5"/>
      <c r="Q621" s="18"/>
      <c r="R621" s="18"/>
    </row>
    <row r="622" spans="1:18" ht="27" customHeight="1">
      <c r="A622" s="88"/>
      <c r="B622" s="76" t="s">
        <v>127</v>
      </c>
      <c r="C622" s="76" t="s">
        <v>196</v>
      </c>
      <c r="D622" s="10" t="s">
        <v>4</v>
      </c>
      <c r="E622" s="2">
        <f>E623+E624+E625+E626</f>
        <v>1868</v>
      </c>
      <c r="F622" s="2">
        <f>F623+F624+F625+F626</f>
        <v>1868</v>
      </c>
      <c r="G622" s="2">
        <f t="shared" ref="G622" si="208">F622-E622</f>
        <v>0</v>
      </c>
      <c r="H622" s="2">
        <f>H623+H624+H625+H626</f>
        <v>1867.9949999999999</v>
      </c>
      <c r="I622" s="24">
        <f t="shared" ref="I622:I624" si="209">ROUND(H622/F622 *100,3)</f>
        <v>100</v>
      </c>
      <c r="J622" s="23">
        <v>1</v>
      </c>
      <c r="K622" s="5">
        <v>1</v>
      </c>
      <c r="L622" s="5">
        <f t="shared" si="206"/>
        <v>100</v>
      </c>
      <c r="M622" s="5">
        <v>2</v>
      </c>
      <c r="N622" s="5">
        <v>2</v>
      </c>
      <c r="O622" s="5">
        <v>4</v>
      </c>
      <c r="P622" s="5">
        <v>4</v>
      </c>
      <c r="Q622" s="18"/>
      <c r="R622" s="18"/>
    </row>
    <row r="623" spans="1:18">
      <c r="A623" s="88"/>
      <c r="B623" s="76"/>
      <c r="C623" s="76"/>
      <c r="D623" s="6" t="s">
        <v>6</v>
      </c>
      <c r="E623" s="2">
        <v>0</v>
      </c>
      <c r="F623" s="2">
        <v>0</v>
      </c>
      <c r="G623" s="2">
        <f t="shared" si="207"/>
        <v>0</v>
      </c>
      <c r="H623" s="2">
        <v>0</v>
      </c>
      <c r="I623" s="24" t="s">
        <v>235</v>
      </c>
      <c r="J623" s="8"/>
      <c r="K623" s="5"/>
      <c r="L623" s="4"/>
      <c r="M623" s="5"/>
      <c r="N623" s="5"/>
      <c r="O623" s="5"/>
      <c r="P623" s="5"/>
      <c r="Q623" s="18"/>
      <c r="R623" s="18"/>
    </row>
    <row r="624" spans="1:18">
      <c r="A624" s="88"/>
      <c r="B624" s="76"/>
      <c r="C624" s="76"/>
      <c r="D624" s="56" t="s">
        <v>5</v>
      </c>
      <c r="E624" s="2">
        <v>1868</v>
      </c>
      <c r="F624" s="2">
        <v>1868</v>
      </c>
      <c r="G624" s="2">
        <f t="shared" si="207"/>
        <v>0</v>
      </c>
      <c r="H624" s="2">
        <v>1867.9949999999999</v>
      </c>
      <c r="I624" s="24">
        <f t="shared" si="209"/>
        <v>100</v>
      </c>
      <c r="J624" s="8"/>
      <c r="K624" s="5"/>
      <c r="L624" s="4"/>
      <c r="M624" s="5"/>
      <c r="N624" s="5"/>
      <c r="O624" s="5"/>
      <c r="P624" s="5"/>
      <c r="Q624" s="18"/>
      <c r="R624" s="18"/>
    </row>
    <row r="625" spans="1:18">
      <c r="A625" s="88"/>
      <c r="B625" s="76"/>
      <c r="C625" s="76"/>
      <c r="D625" s="56" t="s">
        <v>9</v>
      </c>
      <c r="E625" s="2">
        <v>0</v>
      </c>
      <c r="F625" s="2">
        <v>0</v>
      </c>
      <c r="G625" s="2">
        <f t="shared" si="207"/>
        <v>0</v>
      </c>
      <c r="H625" s="2">
        <v>0</v>
      </c>
      <c r="I625" s="24" t="s">
        <v>235</v>
      </c>
      <c r="J625" s="55"/>
      <c r="K625" s="55"/>
      <c r="L625" s="55"/>
      <c r="M625" s="56"/>
      <c r="N625" s="56"/>
      <c r="O625" s="56"/>
      <c r="P625" s="56"/>
      <c r="Q625" s="56"/>
      <c r="R625" s="56"/>
    </row>
    <row r="626" spans="1:18" ht="27.75" customHeight="1">
      <c r="A626" s="88"/>
      <c r="B626" s="76"/>
      <c r="C626" s="76"/>
      <c r="D626" s="56" t="s">
        <v>7</v>
      </c>
      <c r="E626" s="13">
        <v>0</v>
      </c>
      <c r="F626" s="13">
        <v>0</v>
      </c>
      <c r="G626" s="13">
        <f t="shared" si="207"/>
        <v>0</v>
      </c>
      <c r="H626" s="13">
        <v>0</v>
      </c>
      <c r="I626" s="26" t="s">
        <v>235</v>
      </c>
      <c r="J626" s="55"/>
      <c r="K626" s="55"/>
      <c r="L626" s="55"/>
      <c r="M626" s="56"/>
      <c r="N626" s="56"/>
      <c r="O626" s="56"/>
      <c r="P626" s="56"/>
      <c r="Q626" s="56"/>
      <c r="R626" s="56"/>
    </row>
    <row r="627" spans="1:18" ht="26.25" customHeight="1">
      <c r="A627" s="79" t="s">
        <v>253</v>
      </c>
      <c r="B627" s="79" t="s">
        <v>128</v>
      </c>
      <c r="C627" s="79" t="s">
        <v>129</v>
      </c>
      <c r="D627" s="10" t="s">
        <v>4</v>
      </c>
      <c r="E627" s="3">
        <f t="shared" ref="E627:F631" si="210">E632+E637+E642</f>
        <v>1468085.875</v>
      </c>
      <c r="F627" s="3">
        <f t="shared" si="210"/>
        <v>1471494.0010000002</v>
      </c>
      <c r="G627" s="3">
        <f t="shared" si="207"/>
        <v>3408.1260000001639</v>
      </c>
      <c r="H627" s="3">
        <f>H632+H637+H642</f>
        <v>1252248.8149999999</v>
      </c>
      <c r="I627" s="30">
        <f t="shared" ref="I627:I632" si="211">ROUND(H627/F627 *100,3)</f>
        <v>85.100999999999999</v>
      </c>
      <c r="J627" s="22">
        <f>J628+J632+J637+J642</f>
        <v>13</v>
      </c>
      <c r="K627" s="22">
        <f>K628+K632+K637+K642</f>
        <v>13</v>
      </c>
      <c r="L627" s="4">
        <f t="shared" si="193"/>
        <v>100</v>
      </c>
      <c r="M627" s="22">
        <f t="shared" ref="M627:P627" si="212">M632+M637+M642</f>
        <v>14</v>
      </c>
      <c r="N627" s="22">
        <f t="shared" si="212"/>
        <v>14</v>
      </c>
      <c r="O627" s="22">
        <f t="shared" si="212"/>
        <v>45</v>
      </c>
      <c r="P627" s="22">
        <f t="shared" si="212"/>
        <v>45</v>
      </c>
      <c r="Q627" s="18"/>
      <c r="R627" s="18"/>
    </row>
    <row r="628" spans="1:18">
      <c r="A628" s="79"/>
      <c r="B628" s="79"/>
      <c r="C628" s="79"/>
      <c r="D628" s="6" t="s">
        <v>6</v>
      </c>
      <c r="E628" s="3">
        <f t="shared" si="210"/>
        <v>173766.5</v>
      </c>
      <c r="F628" s="3">
        <f t="shared" si="210"/>
        <v>173766.5</v>
      </c>
      <c r="G628" s="3">
        <f t="shared" si="207"/>
        <v>0</v>
      </c>
      <c r="H628" s="3">
        <f>H633+H638+H643</f>
        <v>173766.5</v>
      </c>
      <c r="I628" s="30">
        <f t="shared" si="211"/>
        <v>100</v>
      </c>
      <c r="J628" s="23">
        <v>4</v>
      </c>
      <c r="K628" s="5">
        <v>4</v>
      </c>
      <c r="L628" s="5">
        <f t="shared" si="193"/>
        <v>100</v>
      </c>
      <c r="M628" s="5"/>
      <c r="N628" s="5"/>
      <c r="O628" s="5"/>
      <c r="P628" s="5"/>
      <c r="Q628" s="18"/>
      <c r="R628" s="18"/>
    </row>
    <row r="629" spans="1:18">
      <c r="A629" s="79"/>
      <c r="B629" s="79"/>
      <c r="C629" s="79"/>
      <c r="D629" s="56" t="s">
        <v>5</v>
      </c>
      <c r="E629" s="3">
        <f t="shared" si="210"/>
        <v>1268319.375</v>
      </c>
      <c r="F629" s="3">
        <f t="shared" si="210"/>
        <v>1271727.5010000002</v>
      </c>
      <c r="G629" s="3">
        <f t="shared" si="207"/>
        <v>3408.1260000001639</v>
      </c>
      <c r="H629" s="3">
        <f>H634+H639+H644</f>
        <v>1052482.3149999999</v>
      </c>
      <c r="I629" s="30">
        <f t="shared" si="211"/>
        <v>82.76</v>
      </c>
      <c r="J629" s="8"/>
      <c r="K629" s="5"/>
      <c r="L629" s="4"/>
      <c r="M629" s="5"/>
      <c r="N629" s="5"/>
      <c r="O629" s="5"/>
      <c r="P629" s="5"/>
      <c r="Q629" s="18"/>
      <c r="R629" s="18"/>
    </row>
    <row r="630" spans="1:18">
      <c r="A630" s="79"/>
      <c r="B630" s="79"/>
      <c r="C630" s="79"/>
      <c r="D630" s="6" t="s">
        <v>9</v>
      </c>
      <c r="E630" s="3">
        <f t="shared" si="210"/>
        <v>26000</v>
      </c>
      <c r="F630" s="3">
        <f t="shared" si="210"/>
        <v>26000</v>
      </c>
      <c r="G630" s="3">
        <f t="shared" si="207"/>
        <v>0</v>
      </c>
      <c r="H630" s="3">
        <f>H635+H640+H645</f>
        <v>26000</v>
      </c>
      <c r="I630" s="30">
        <f t="shared" si="211"/>
        <v>100</v>
      </c>
      <c r="J630" s="8"/>
      <c r="K630" s="5"/>
      <c r="L630" s="4"/>
      <c r="M630" s="5"/>
      <c r="N630" s="5"/>
      <c r="O630" s="5"/>
      <c r="P630" s="5"/>
      <c r="Q630" s="18"/>
      <c r="R630" s="18"/>
    </row>
    <row r="631" spans="1:18" ht="34.5" customHeight="1">
      <c r="A631" s="79"/>
      <c r="B631" s="79"/>
      <c r="C631" s="79"/>
      <c r="D631" s="2" t="s">
        <v>7</v>
      </c>
      <c r="E631" s="3">
        <f t="shared" si="210"/>
        <v>0</v>
      </c>
      <c r="F631" s="3">
        <f t="shared" si="210"/>
        <v>0</v>
      </c>
      <c r="G631" s="3">
        <f t="shared" si="207"/>
        <v>0</v>
      </c>
      <c r="H631" s="3">
        <f>H636+H641+H646</f>
        <v>0</v>
      </c>
      <c r="I631" s="30" t="s">
        <v>235</v>
      </c>
      <c r="J631" s="5"/>
      <c r="K631" s="5"/>
      <c r="L631" s="4"/>
      <c r="M631" s="5"/>
      <c r="N631" s="5"/>
      <c r="O631" s="5"/>
      <c r="P631" s="5"/>
      <c r="Q631" s="18"/>
      <c r="R631" s="18"/>
    </row>
    <row r="632" spans="1:18" ht="24.75" customHeight="1">
      <c r="A632" s="88"/>
      <c r="B632" s="76" t="s">
        <v>130</v>
      </c>
      <c r="C632" s="76" t="s">
        <v>129</v>
      </c>
      <c r="D632" s="10" t="s">
        <v>4</v>
      </c>
      <c r="E632" s="2">
        <f>E633+E634+E635+E636</f>
        <v>493436.685</v>
      </c>
      <c r="F632" s="2">
        <f>F633+F634+F635+F636</f>
        <v>493436.685</v>
      </c>
      <c r="G632" s="2">
        <f t="shared" si="207"/>
        <v>0</v>
      </c>
      <c r="H632" s="2">
        <f>H633+H634+H635+H636</f>
        <v>274450.36100000003</v>
      </c>
      <c r="I632" s="24">
        <f t="shared" si="211"/>
        <v>55.62</v>
      </c>
      <c r="J632" s="23">
        <v>2</v>
      </c>
      <c r="K632" s="5">
        <v>2</v>
      </c>
      <c r="L632" s="5">
        <f t="shared" si="193"/>
        <v>100</v>
      </c>
      <c r="M632" s="5">
        <v>4</v>
      </c>
      <c r="N632" s="5">
        <v>4</v>
      </c>
      <c r="O632" s="5">
        <v>6</v>
      </c>
      <c r="P632" s="5">
        <v>6</v>
      </c>
      <c r="Q632" s="18"/>
      <c r="R632" s="18"/>
    </row>
    <row r="633" spans="1:18">
      <c r="A633" s="88"/>
      <c r="B633" s="76"/>
      <c r="C633" s="76"/>
      <c r="D633" s="6" t="s">
        <v>6</v>
      </c>
      <c r="E633" s="2">
        <v>95766.5</v>
      </c>
      <c r="F633" s="2">
        <v>95766.5</v>
      </c>
      <c r="G633" s="2">
        <f t="shared" si="190"/>
        <v>0</v>
      </c>
      <c r="H633" s="2">
        <v>95766.5</v>
      </c>
      <c r="I633" s="24">
        <f t="shared" ref="I633:I634" si="213">ROUND(H633/F633 *100,3)</f>
        <v>100</v>
      </c>
      <c r="J633" s="8"/>
      <c r="K633" s="5"/>
      <c r="L633" s="4"/>
      <c r="M633" s="5"/>
      <c r="N633" s="5"/>
      <c r="O633" s="5"/>
      <c r="P633" s="5"/>
      <c r="Q633" s="18"/>
      <c r="R633" s="18"/>
    </row>
    <row r="634" spans="1:18">
      <c r="A634" s="88"/>
      <c r="B634" s="76"/>
      <c r="C634" s="76"/>
      <c r="D634" s="56" t="s">
        <v>5</v>
      </c>
      <c r="E634" s="2">
        <v>397670.185</v>
      </c>
      <c r="F634" s="2">
        <v>397670.185</v>
      </c>
      <c r="G634" s="2">
        <f t="shared" si="190"/>
        <v>0</v>
      </c>
      <c r="H634" s="2">
        <v>178683.861</v>
      </c>
      <c r="I634" s="24">
        <f t="shared" si="213"/>
        <v>44.933</v>
      </c>
      <c r="J634" s="8"/>
      <c r="K634" s="5"/>
      <c r="L634" s="4"/>
      <c r="M634" s="5"/>
      <c r="N634" s="5"/>
      <c r="O634" s="5"/>
      <c r="P634" s="5"/>
      <c r="Q634" s="18"/>
      <c r="R634" s="18"/>
    </row>
    <row r="635" spans="1:18">
      <c r="A635" s="88"/>
      <c r="B635" s="76"/>
      <c r="C635" s="76"/>
      <c r="D635" s="6" t="s">
        <v>9</v>
      </c>
      <c r="E635" s="2">
        <v>0</v>
      </c>
      <c r="F635" s="2">
        <v>0</v>
      </c>
      <c r="G635" s="2">
        <f t="shared" si="190"/>
        <v>0</v>
      </c>
      <c r="H635" s="2">
        <v>0</v>
      </c>
      <c r="I635" s="24" t="s">
        <v>235</v>
      </c>
      <c r="J635" s="8"/>
      <c r="K635" s="5"/>
      <c r="L635" s="4"/>
      <c r="M635" s="5"/>
      <c r="N635" s="5"/>
      <c r="O635" s="5"/>
      <c r="P635" s="5"/>
      <c r="Q635" s="18"/>
      <c r="R635" s="18"/>
    </row>
    <row r="636" spans="1:18" ht="27.75" customHeight="1">
      <c r="A636" s="88"/>
      <c r="B636" s="76"/>
      <c r="C636" s="76"/>
      <c r="D636" s="2" t="s">
        <v>7</v>
      </c>
      <c r="E636" s="2">
        <v>0</v>
      </c>
      <c r="F636" s="2">
        <v>0</v>
      </c>
      <c r="G636" s="2">
        <f t="shared" si="190"/>
        <v>0</v>
      </c>
      <c r="H636" s="2">
        <v>0</v>
      </c>
      <c r="I636" s="24" t="s">
        <v>235</v>
      </c>
      <c r="J636" s="5"/>
      <c r="K636" s="5"/>
      <c r="L636" s="4"/>
      <c r="M636" s="5"/>
      <c r="N636" s="5"/>
      <c r="O636" s="5"/>
      <c r="P636" s="5"/>
      <c r="Q636" s="18"/>
      <c r="R636" s="18"/>
    </row>
    <row r="637" spans="1:18" ht="21.75" customHeight="1">
      <c r="A637" s="88"/>
      <c r="B637" s="76" t="s">
        <v>131</v>
      </c>
      <c r="C637" s="76" t="s">
        <v>129</v>
      </c>
      <c r="D637" s="10" t="s">
        <v>4</v>
      </c>
      <c r="E637" s="2">
        <f>E638+E639+E640+E641</f>
        <v>115655.173</v>
      </c>
      <c r="F637" s="2">
        <f>F638+F639+F640+F641</f>
        <v>115655.173</v>
      </c>
      <c r="G637" s="2">
        <f t="shared" ref="G637" si="214">F637-E637</f>
        <v>0</v>
      </c>
      <c r="H637" s="2">
        <f>H638+H639+H640+H641</f>
        <v>115655.173</v>
      </c>
      <c r="I637" s="24">
        <f t="shared" ref="I637:I640" si="215">ROUND(H637/F637 *100,3)</f>
        <v>100</v>
      </c>
      <c r="J637" s="23">
        <v>2</v>
      </c>
      <c r="K637" s="5">
        <v>2</v>
      </c>
      <c r="L637" s="5">
        <f t="shared" si="193"/>
        <v>100</v>
      </c>
      <c r="M637" s="5">
        <v>1</v>
      </c>
      <c r="N637" s="5">
        <v>1</v>
      </c>
      <c r="O637" s="5">
        <v>6</v>
      </c>
      <c r="P637" s="5">
        <v>6</v>
      </c>
      <c r="Q637" s="18"/>
      <c r="R637" s="18"/>
    </row>
    <row r="638" spans="1:18">
      <c r="A638" s="88"/>
      <c r="B638" s="76"/>
      <c r="C638" s="76"/>
      <c r="D638" s="6" t="s">
        <v>6</v>
      </c>
      <c r="E638" s="2">
        <v>78000</v>
      </c>
      <c r="F638" s="2">
        <v>78000</v>
      </c>
      <c r="G638" s="2">
        <f t="shared" si="190"/>
        <v>0</v>
      </c>
      <c r="H638" s="2">
        <v>78000</v>
      </c>
      <c r="I638" s="24">
        <f t="shared" si="215"/>
        <v>100</v>
      </c>
      <c r="J638" s="8"/>
      <c r="K638" s="5"/>
      <c r="L638" s="4"/>
      <c r="M638" s="5"/>
      <c r="N638" s="5"/>
      <c r="O638" s="5"/>
      <c r="P638" s="5"/>
      <c r="Q638" s="18"/>
      <c r="R638" s="18"/>
    </row>
    <row r="639" spans="1:18">
      <c r="A639" s="88"/>
      <c r="B639" s="76"/>
      <c r="C639" s="76"/>
      <c r="D639" s="56" t="s">
        <v>5</v>
      </c>
      <c r="E639" s="2">
        <v>11655.173000000001</v>
      </c>
      <c r="F639" s="2">
        <v>11655.173000000001</v>
      </c>
      <c r="G639" s="2">
        <f t="shared" si="190"/>
        <v>0</v>
      </c>
      <c r="H639" s="2">
        <v>11655.173000000001</v>
      </c>
      <c r="I639" s="24">
        <f t="shared" si="215"/>
        <v>100</v>
      </c>
      <c r="J639" s="8"/>
      <c r="K639" s="5"/>
      <c r="L639" s="4"/>
      <c r="M639" s="5"/>
      <c r="N639" s="5"/>
      <c r="O639" s="5"/>
      <c r="P639" s="5"/>
      <c r="Q639" s="18"/>
      <c r="R639" s="18"/>
    </row>
    <row r="640" spans="1:18">
      <c r="A640" s="88"/>
      <c r="B640" s="76"/>
      <c r="C640" s="76"/>
      <c r="D640" s="6" t="s">
        <v>9</v>
      </c>
      <c r="E640" s="2">
        <v>26000</v>
      </c>
      <c r="F640" s="2">
        <v>26000</v>
      </c>
      <c r="G640" s="2">
        <f t="shared" si="190"/>
        <v>0</v>
      </c>
      <c r="H640" s="2">
        <v>26000</v>
      </c>
      <c r="I640" s="24">
        <f t="shared" si="215"/>
        <v>100</v>
      </c>
      <c r="J640" s="8"/>
      <c r="K640" s="5"/>
      <c r="L640" s="4"/>
      <c r="M640" s="5"/>
      <c r="N640" s="5"/>
      <c r="O640" s="5"/>
      <c r="P640" s="5"/>
      <c r="Q640" s="18"/>
      <c r="R640" s="18"/>
    </row>
    <row r="641" spans="1:18" ht="27.75" customHeight="1">
      <c r="A641" s="88"/>
      <c r="B641" s="76"/>
      <c r="C641" s="76"/>
      <c r="D641" s="2" t="s">
        <v>7</v>
      </c>
      <c r="E641" s="2">
        <v>0</v>
      </c>
      <c r="F641" s="2">
        <v>0</v>
      </c>
      <c r="G641" s="2">
        <f t="shared" si="190"/>
        <v>0</v>
      </c>
      <c r="H641" s="2">
        <v>0</v>
      </c>
      <c r="I641" s="24" t="s">
        <v>235</v>
      </c>
      <c r="J641" s="5"/>
      <c r="K641" s="5"/>
      <c r="L641" s="4"/>
      <c r="M641" s="5"/>
      <c r="N641" s="5"/>
      <c r="O641" s="5"/>
      <c r="P641" s="5"/>
      <c r="Q641" s="18"/>
      <c r="R641" s="18"/>
    </row>
    <row r="642" spans="1:18" ht="26.25" customHeight="1">
      <c r="A642" s="88"/>
      <c r="B642" s="76" t="s">
        <v>132</v>
      </c>
      <c r="C642" s="76" t="s">
        <v>129</v>
      </c>
      <c r="D642" s="10" t="s">
        <v>4</v>
      </c>
      <c r="E642" s="2">
        <f>E643+E644+E645+E646</f>
        <v>858994.01699999999</v>
      </c>
      <c r="F642" s="2">
        <f>F643+F644+F645+F646</f>
        <v>862402.14300000004</v>
      </c>
      <c r="G642" s="2">
        <f t="shared" si="190"/>
        <v>3408.1260000000475</v>
      </c>
      <c r="H642" s="2">
        <f>H643+H644+H645+H646</f>
        <v>862143.28099999996</v>
      </c>
      <c r="I642" s="24">
        <f t="shared" ref="I642:I644" si="216">ROUND(H642/F642 *100,3)</f>
        <v>99.97</v>
      </c>
      <c r="J642" s="23">
        <v>5</v>
      </c>
      <c r="K642" s="5">
        <v>5</v>
      </c>
      <c r="L642" s="5">
        <f t="shared" si="193"/>
        <v>100</v>
      </c>
      <c r="M642" s="5">
        <v>9</v>
      </c>
      <c r="N642" s="5">
        <v>9</v>
      </c>
      <c r="O642" s="5">
        <v>33</v>
      </c>
      <c r="P642" s="5">
        <v>33</v>
      </c>
      <c r="Q642" s="18"/>
      <c r="R642" s="18"/>
    </row>
    <row r="643" spans="1:18">
      <c r="A643" s="88"/>
      <c r="B643" s="76"/>
      <c r="C643" s="76"/>
      <c r="D643" s="6" t="s">
        <v>6</v>
      </c>
      <c r="E643" s="2">
        <v>0</v>
      </c>
      <c r="F643" s="2">
        <v>0</v>
      </c>
      <c r="G643" s="2">
        <f t="shared" si="190"/>
        <v>0</v>
      </c>
      <c r="H643" s="2">
        <v>0</v>
      </c>
      <c r="I643" s="24" t="s">
        <v>235</v>
      </c>
      <c r="J643" s="8"/>
      <c r="K643" s="5"/>
      <c r="L643" s="4"/>
      <c r="M643" s="5"/>
      <c r="N643" s="5"/>
      <c r="O643" s="5"/>
      <c r="P643" s="5"/>
      <c r="Q643" s="18"/>
      <c r="R643" s="18"/>
    </row>
    <row r="644" spans="1:18">
      <c r="A644" s="88"/>
      <c r="B644" s="76"/>
      <c r="C644" s="76"/>
      <c r="D644" s="56" t="s">
        <v>5</v>
      </c>
      <c r="E644" s="2">
        <v>858994.01699999999</v>
      </c>
      <c r="F644" s="2">
        <v>862402.14300000004</v>
      </c>
      <c r="G644" s="2">
        <f t="shared" si="190"/>
        <v>3408.1260000000475</v>
      </c>
      <c r="H644" s="2">
        <v>862143.28099999996</v>
      </c>
      <c r="I644" s="24">
        <f t="shared" si="216"/>
        <v>99.97</v>
      </c>
      <c r="J644" s="8"/>
      <c r="K644" s="5"/>
      <c r="L644" s="4"/>
      <c r="M644" s="5"/>
      <c r="N644" s="5"/>
      <c r="O644" s="5"/>
      <c r="P644" s="5"/>
      <c r="Q644" s="18"/>
      <c r="R644" s="18"/>
    </row>
    <row r="645" spans="1:18">
      <c r="A645" s="88"/>
      <c r="B645" s="76"/>
      <c r="C645" s="76"/>
      <c r="D645" s="6" t="s">
        <v>9</v>
      </c>
      <c r="E645" s="2">
        <v>0</v>
      </c>
      <c r="F645" s="2">
        <v>0</v>
      </c>
      <c r="G645" s="2">
        <f t="shared" si="190"/>
        <v>0</v>
      </c>
      <c r="H645" s="2">
        <v>0</v>
      </c>
      <c r="I645" s="24" t="s">
        <v>235</v>
      </c>
      <c r="J645" s="8"/>
      <c r="K645" s="5"/>
      <c r="L645" s="4"/>
      <c r="M645" s="5"/>
      <c r="N645" s="5"/>
      <c r="O645" s="5"/>
      <c r="P645" s="5"/>
      <c r="Q645" s="18"/>
      <c r="R645" s="18"/>
    </row>
    <row r="646" spans="1:18" ht="27" customHeight="1">
      <c r="A646" s="88"/>
      <c r="B646" s="76"/>
      <c r="C646" s="76"/>
      <c r="D646" s="13" t="s">
        <v>7</v>
      </c>
      <c r="E646" s="13">
        <v>0</v>
      </c>
      <c r="F646" s="13">
        <v>0</v>
      </c>
      <c r="G646" s="13">
        <f t="shared" si="190"/>
        <v>0</v>
      </c>
      <c r="H646" s="13">
        <v>0</v>
      </c>
      <c r="I646" s="24" t="s">
        <v>235</v>
      </c>
      <c r="J646" s="15"/>
      <c r="K646" s="15"/>
      <c r="L646" s="16"/>
      <c r="M646" s="5"/>
      <c r="N646" s="5"/>
      <c r="O646" s="5"/>
      <c r="P646" s="5"/>
      <c r="Q646" s="18"/>
      <c r="R646" s="18"/>
    </row>
    <row r="647" spans="1:18" ht="26.25" customHeight="1">
      <c r="A647" s="79" t="s">
        <v>254</v>
      </c>
      <c r="B647" s="79" t="s">
        <v>133</v>
      </c>
      <c r="C647" s="79" t="s">
        <v>137</v>
      </c>
      <c r="D647" s="10" t="s">
        <v>4</v>
      </c>
      <c r="E647" s="3">
        <f>E652+E657+E662+E667+E672+E677</f>
        <v>963545.4040000001</v>
      </c>
      <c r="F647" s="3">
        <f>F652+F657+F662+F667+F672+F677</f>
        <v>943539.6810000001</v>
      </c>
      <c r="G647" s="3">
        <f t="shared" si="190"/>
        <v>-20005.722999999998</v>
      </c>
      <c r="H647" s="3">
        <f>H652+H657+H662+H667+H672+H677</f>
        <v>927027.26199999999</v>
      </c>
      <c r="I647" s="30">
        <f t="shared" ref="I647:I650" si="217">ROUND(H647/F647 *100,3)</f>
        <v>98.25</v>
      </c>
      <c r="J647" s="22">
        <f>J648+J652+J657+J662+J667+J672+J677</f>
        <v>19</v>
      </c>
      <c r="K647" s="22">
        <f>K648+K652+K657+K662+K667+K672+K677</f>
        <v>17</v>
      </c>
      <c r="L647" s="33">
        <f t="shared" si="193"/>
        <v>89.473684210526315</v>
      </c>
      <c r="M647" s="22">
        <f t="shared" ref="M647:P647" si="218">M652+M657+M662+M667+M672+M677</f>
        <v>23</v>
      </c>
      <c r="N647" s="22">
        <f t="shared" si="218"/>
        <v>23</v>
      </c>
      <c r="O647" s="22">
        <f t="shared" si="218"/>
        <v>152</v>
      </c>
      <c r="P647" s="22">
        <f t="shared" si="218"/>
        <v>152</v>
      </c>
      <c r="Q647" s="18"/>
      <c r="R647" s="18"/>
    </row>
    <row r="648" spans="1:18" ht="21">
      <c r="A648" s="79"/>
      <c r="B648" s="79"/>
      <c r="C648" s="79"/>
      <c r="D648" s="10" t="s">
        <v>6</v>
      </c>
      <c r="E648" s="3">
        <f t="shared" ref="E648:F651" si="219">E653+E658+E663+E668+E673+E678</f>
        <v>151469.6</v>
      </c>
      <c r="F648" s="3">
        <f t="shared" si="219"/>
        <v>151469.6</v>
      </c>
      <c r="G648" s="3">
        <f t="shared" si="190"/>
        <v>0</v>
      </c>
      <c r="H648" s="3">
        <f t="shared" ref="H648" si="220">H653+H658+H663+H668+H673+H678</f>
        <v>151469.6</v>
      </c>
      <c r="I648" s="30">
        <f t="shared" si="217"/>
        <v>100</v>
      </c>
      <c r="J648" s="23">
        <v>4</v>
      </c>
      <c r="K648" s="5">
        <v>3</v>
      </c>
      <c r="L648" s="5">
        <f t="shared" si="193"/>
        <v>75</v>
      </c>
      <c r="M648" s="5"/>
      <c r="N648" s="5"/>
      <c r="O648" s="5"/>
      <c r="P648" s="5"/>
      <c r="Q648" s="18"/>
      <c r="R648" s="18"/>
    </row>
    <row r="649" spans="1:18">
      <c r="A649" s="79"/>
      <c r="B649" s="79"/>
      <c r="C649" s="79"/>
      <c r="D649" s="55" t="s">
        <v>5</v>
      </c>
      <c r="E649" s="3">
        <f t="shared" si="219"/>
        <v>694656.20699999994</v>
      </c>
      <c r="F649" s="3">
        <f t="shared" si="219"/>
        <v>683691.24399999995</v>
      </c>
      <c r="G649" s="3">
        <f t="shared" si="190"/>
        <v>-10964.962999999989</v>
      </c>
      <c r="H649" s="3">
        <f t="shared" ref="H649" si="221">H654+H659+H664+H669+H674+H679</f>
        <v>667178.82499999995</v>
      </c>
      <c r="I649" s="30">
        <f t="shared" si="217"/>
        <v>97.584999999999994</v>
      </c>
      <c r="J649" s="8"/>
      <c r="K649" s="5"/>
      <c r="L649" s="4"/>
      <c r="M649" s="5"/>
      <c r="N649" s="5"/>
      <c r="O649" s="5"/>
      <c r="P649" s="5"/>
      <c r="Q649" s="18"/>
      <c r="R649" s="18"/>
    </row>
    <row r="650" spans="1:18">
      <c r="A650" s="79"/>
      <c r="B650" s="79"/>
      <c r="C650" s="79"/>
      <c r="D650" s="10" t="s">
        <v>9</v>
      </c>
      <c r="E650" s="3">
        <f t="shared" si="219"/>
        <v>117419.59700000001</v>
      </c>
      <c r="F650" s="3">
        <f t="shared" si="219"/>
        <v>108378.837</v>
      </c>
      <c r="G650" s="3">
        <f t="shared" si="190"/>
        <v>-9040.7600000000093</v>
      </c>
      <c r="H650" s="3">
        <f t="shared" ref="H650" si="222">H655+H660+H665+H670+H675+H680</f>
        <v>108378.837</v>
      </c>
      <c r="I650" s="30">
        <f t="shared" si="217"/>
        <v>100</v>
      </c>
      <c r="J650" s="8"/>
      <c r="K650" s="5"/>
      <c r="L650" s="4"/>
      <c r="M650" s="5"/>
      <c r="N650" s="5"/>
      <c r="O650" s="5"/>
      <c r="P650" s="5"/>
      <c r="Q650" s="18"/>
      <c r="R650" s="18"/>
    </row>
    <row r="651" spans="1:18" ht="25.5" customHeight="1">
      <c r="A651" s="79"/>
      <c r="B651" s="79"/>
      <c r="C651" s="79"/>
      <c r="D651" s="12" t="s">
        <v>7</v>
      </c>
      <c r="E651" s="12">
        <f t="shared" si="219"/>
        <v>0</v>
      </c>
      <c r="F651" s="12">
        <f t="shared" si="219"/>
        <v>0</v>
      </c>
      <c r="G651" s="12">
        <f t="shared" si="190"/>
        <v>0</v>
      </c>
      <c r="H651" s="12">
        <f t="shared" ref="H651" si="223">H656+H661+H666+H671+H676+H681</f>
        <v>0</v>
      </c>
      <c r="I651" s="43" t="s">
        <v>235</v>
      </c>
      <c r="J651" s="15"/>
      <c r="K651" s="15"/>
      <c r="L651" s="16"/>
      <c r="M651" s="5"/>
      <c r="N651" s="5"/>
      <c r="O651" s="5"/>
      <c r="P651" s="5"/>
      <c r="Q651" s="18"/>
      <c r="R651" s="18"/>
    </row>
    <row r="652" spans="1:18" ht="22.5" customHeight="1">
      <c r="A652" s="88"/>
      <c r="B652" s="76" t="s">
        <v>134</v>
      </c>
      <c r="C652" s="76" t="s">
        <v>137</v>
      </c>
      <c r="D652" s="10" t="s">
        <v>4</v>
      </c>
      <c r="E652" s="2">
        <f>E653+E654+E655+E656</f>
        <v>2337</v>
      </c>
      <c r="F652" s="2">
        <f>F653+F654+F655+F656</f>
        <v>2337</v>
      </c>
      <c r="G652" s="2">
        <f t="shared" ref="G652" si="224">F652-E652</f>
        <v>0</v>
      </c>
      <c r="H652" s="2">
        <f>H653+H654+H655+H656</f>
        <v>2337</v>
      </c>
      <c r="I652" s="24">
        <f t="shared" ref="I652:I654" si="225">ROUND(H652/F652 *100,3)</f>
        <v>100</v>
      </c>
      <c r="J652" s="23">
        <v>2</v>
      </c>
      <c r="K652" s="5">
        <v>2</v>
      </c>
      <c r="L652" s="5">
        <f t="shared" si="193"/>
        <v>100</v>
      </c>
      <c r="M652" s="5">
        <v>4</v>
      </c>
      <c r="N652" s="5">
        <v>4</v>
      </c>
      <c r="O652" s="5">
        <v>31</v>
      </c>
      <c r="P652" s="5">
        <v>31</v>
      </c>
      <c r="Q652" s="18"/>
      <c r="R652" s="18"/>
    </row>
    <row r="653" spans="1:18">
      <c r="A653" s="88"/>
      <c r="B653" s="76"/>
      <c r="C653" s="76"/>
      <c r="D653" s="6" t="s">
        <v>6</v>
      </c>
      <c r="E653" s="2">
        <v>0</v>
      </c>
      <c r="F653" s="2">
        <v>0</v>
      </c>
      <c r="G653" s="2">
        <f t="shared" si="190"/>
        <v>0</v>
      </c>
      <c r="H653" s="2">
        <v>0</v>
      </c>
      <c r="I653" s="24" t="s">
        <v>235</v>
      </c>
      <c r="J653" s="8"/>
      <c r="K653" s="5"/>
      <c r="L653" s="4"/>
      <c r="M653" s="5"/>
      <c r="N653" s="5"/>
      <c r="O653" s="5"/>
      <c r="P653" s="5"/>
      <c r="Q653" s="18"/>
      <c r="R653" s="18"/>
    </row>
    <row r="654" spans="1:18">
      <c r="A654" s="88"/>
      <c r="B654" s="76"/>
      <c r="C654" s="76"/>
      <c r="D654" s="56" t="s">
        <v>5</v>
      </c>
      <c r="E654" s="2">
        <v>2337</v>
      </c>
      <c r="F654" s="2">
        <v>2337</v>
      </c>
      <c r="G654" s="2">
        <f t="shared" si="190"/>
        <v>0</v>
      </c>
      <c r="H654" s="2">
        <v>2337</v>
      </c>
      <c r="I654" s="24">
        <f t="shared" si="225"/>
        <v>100</v>
      </c>
      <c r="J654" s="8"/>
      <c r="K654" s="5"/>
      <c r="L654" s="4"/>
      <c r="M654" s="5"/>
      <c r="N654" s="5"/>
      <c r="O654" s="5"/>
      <c r="P654" s="5"/>
      <c r="Q654" s="18"/>
      <c r="R654" s="18"/>
    </row>
    <row r="655" spans="1:18">
      <c r="A655" s="88"/>
      <c r="B655" s="76"/>
      <c r="C655" s="76"/>
      <c r="D655" s="6" t="s">
        <v>9</v>
      </c>
      <c r="E655" s="2">
        <v>0</v>
      </c>
      <c r="F655" s="2">
        <v>0</v>
      </c>
      <c r="G655" s="2">
        <f t="shared" si="190"/>
        <v>0</v>
      </c>
      <c r="H655" s="2">
        <v>0</v>
      </c>
      <c r="I655" s="24" t="s">
        <v>235</v>
      </c>
      <c r="J655" s="8"/>
      <c r="K655" s="5"/>
      <c r="L655" s="4"/>
      <c r="M655" s="5"/>
      <c r="N655" s="5"/>
      <c r="O655" s="5"/>
      <c r="P655" s="5"/>
      <c r="Q655" s="18"/>
      <c r="R655" s="18"/>
    </row>
    <row r="656" spans="1:18" ht="29.25" customHeight="1">
      <c r="A656" s="88"/>
      <c r="B656" s="76"/>
      <c r="C656" s="76"/>
      <c r="D656" s="2" t="s">
        <v>7</v>
      </c>
      <c r="E656" s="2">
        <v>0</v>
      </c>
      <c r="F656" s="2">
        <v>0</v>
      </c>
      <c r="G656" s="2">
        <f t="shared" si="190"/>
        <v>0</v>
      </c>
      <c r="H656" s="2">
        <v>0</v>
      </c>
      <c r="I656" s="24" t="s">
        <v>235</v>
      </c>
      <c r="J656" s="5"/>
      <c r="K656" s="5"/>
      <c r="L656" s="4"/>
      <c r="M656" s="5"/>
      <c r="N656" s="5"/>
      <c r="O656" s="5"/>
      <c r="P656" s="5"/>
      <c r="Q656" s="18"/>
      <c r="R656" s="18"/>
    </row>
    <row r="657" spans="1:18">
      <c r="A657" s="88"/>
      <c r="B657" s="76" t="s">
        <v>135</v>
      </c>
      <c r="C657" s="76" t="s">
        <v>137</v>
      </c>
      <c r="D657" s="10" t="s">
        <v>4</v>
      </c>
      <c r="E657" s="2">
        <f>E658+E659+E660+E661</f>
        <v>161198.37400000001</v>
      </c>
      <c r="F657" s="2">
        <f>F658+F659+F660+F661</f>
        <v>161198.37400000001</v>
      </c>
      <c r="G657" s="2">
        <f t="shared" si="190"/>
        <v>0</v>
      </c>
      <c r="H657" s="2">
        <f>H658+H659+H660+H661</f>
        <v>161198.37400000001</v>
      </c>
      <c r="I657" s="24">
        <f t="shared" ref="I657:I660" si="226">ROUND(H657/F657 *100,3)</f>
        <v>100</v>
      </c>
      <c r="J657" s="23">
        <v>0</v>
      </c>
      <c r="K657" s="5">
        <v>0</v>
      </c>
      <c r="L657" s="4" t="s">
        <v>235</v>
      </c>
      <c r="M657" s="5">
        <v>2</v>
      </c>
      <c r="N657" s="5">
        <v>2</v>
      </c>
      <c r="O657" s="5">
        <v>19</v>
      </c>
      <c r="P657" s="5">
        <v>19</v>
      </c>
      <c r="Q657" s="18"/>
      <c r="R657" s="18"/>
    </row>
    <row r="658" spans="1:18">
      <c r="A658" s="88"/>
      <c r="B658" s="76"/>
      <c r="C658" s="76"/>
      <c r="D658" s="6" t="s">
        <v>6</v>
      </c>
      <c r="E658" s="2">
        <v>151469.6</v>
      </c>
      <c r="F658" s="2">
        <v>151469.6</v>
      </c>
      <c r="G658" s="2">
        <f t="shared" si="190"/>
        <v>0</v>
      </c>
      <c r="H658" s="2">
        <v>151469.6</v>
      </c>
      <c r="I658" s="24">
        <f t="shared" si="226"/>
        <v>100</v>
      </c>
      <c r="J658" s="8"/>
      <c r="K658" s="5"/>
      <c r="L658" s="4"/>
      <c r="M658" s="5"/>
      <c r="N658" s="5"/>
      <c r="O658" s="5"/>
      <c r="P658" s="5"/>
      <c r="Q658" s="18"/>
      <c r="R658" s="18"/>
    </row>
    <row r="659" spans="1:18">
      <c r="A659" s="88"/>
      <c r="B659" s="76"/>
      <c r="C659" s="76"/>
      <c r="D659" s="56" t="s">
        <v>5</v>
      </c>
      <c r="E659" s="2">
        <v>3519.4769999999999</v>
      </c>
      <c r="F659" s="2">
        <v>3519.4769999999999</v>
      </c>
      <c r="G659" s="2">
        <f t="shared" si="190"/>
        <v>0</v>
      </c>
      <c r="H659" s="2">
        <v>3519.4769999999999</v>
      </c>
      <c r="I659" s="24">
        <f t="shared" si="226"/>
        <v>100</v>
      </c>
      <c r="J659" s="8"/>
      <c r="K659" s="5"/>
      <c r="L659" s="4"/>
      <c r="M659" s="5"/>
      <c r="N659" s="5"/>
      <c r="O659" s="5"/>
      <c r="P659" s="5"/>
      <c r="Q659" s="18"/>
      <c r="R659" s="18"/>
    </row>
    <row r="660" spans="1:18" ht="16.5" customHeight="1">
      <c r="A660" s="88"/>
      <c r="B660" s="76"/>
      <c r="C660" s="76"/>
      <c r="D660" s="6" t="s">
        <v>9</v>
      </c>
      <c r="E660" s="2">
        <v>6209.2969999999996</v>
      </c>
      <c r="F660" s="2">
        <v>6209.2969999999996</v>
      </c>
      <c r="G660" s="2">
        <f t="shared" si="190"/>
        <v>0</v>
      </c>
      <c r="H660" s="2">
        <v>6209.2969999999996</v>
      </c>
      <c r="I660" s="24">
        <f t="shared" si="226"/>
        <v>100</v>
      </c>
      <c r="J660" s="8"/>
      <c r="K660" s="5"/>
      <c r="L660" s="4"/>
      <c r="M660" s="5"/>
      <c r="N660" s="5"/>
      <c r="O660" s="5"/>
      <c r="P660" s="5"/>
      <c r="Q660" s="18"/>
      <c r="R660" s="18"/>
    </row>
    <row r="661" spans="1:18" ht="29.25" customHeight="1">
      <c r="A661" s="88"/>
      <c r="B661" s="76"/>
      <c r="C661" s="76"/>
      <c r="D661" s="13" t="s">
        <v>7</v>
      </c>
      <c r="E661" s="13">
        <v>0</v>
      </c>
      <c r="F661" s="13">
        <v>0</v>
      </c>
      <c r="G661" s="13">
        <f t="shared" si="190"/>
        <v>0</v>
      </c>
      <c r="H661" s="13">
        <v>0</v>
      </c>
      <c r="I661" s="26" t="s">
        <v>235</v>
      </c>
      <c r="J661" s="15"/>
      <c r="K661" s="15"/>
      <c r="L661" s="16"/>
      <c r="M661" s="15"/>
      <c r="N661" s="5"/>
      <c r="O661" s="5"/>
      <c r="P661" s="5"/>
      <c r="Q661" s="18"/>
      <c r="R661" s="18"/>
    </row>
    <row r="662" spans="1:18" ht="28.5" customHeight="1">
      <c r="A662" s="90"/>
      <c r="B662" s="76" t="s">
        <v>136</v>
      </c>
      <c r="C662" s="76" t="s">
        <v>137</v>
      </c>
      <c r="D662" s="10" t="s">
        <v>4</v>
      </c>
      <c r="E662" s="2">
        <f>E663+E664+E665+E666</f>
        <v>160314.25</v>
      </c>
      <c r="F662" s="2">
        <f>F663+F664+F665+F666</f>
        <v>160299.247</v>
      </c>
      <c r="G662" s="2">
        <f t="shared" ref="G662" si="227">F662-E662</f>
        <v>-15.002999999996973</v>
      </c>
      <c r="H662" s="2">
        <f>H663+H664+H665+H666</f>
        <v>149241.603</v>
      </c>
      <c r="I662" s="24">
        <f t="shared" ref="I662:I664" si="228">ROUND(H662/F662 *100,3)</f>
        <v>93.102000000000004</v>
      </c>
      <c r="J662" s="23">
        <v>4</v>
      </c>
      <c r="K662" s="5">
        <v>4</v>
      </c>
      <c r="L662" s="5">
        <f t="shared" si="193"/>
        <v>100</v>
      </c>
      <c r="M662" s="5">
        <v>5</v>
      </c>
      <c r="N662" s="5">
        <v>5</v>
      </c>
      <c r="O662" s="5">
        <v>33</v>
      </c>
      <c r="P662" s="5">
        <v>33</v>
      </c>
      <c r="Q662" s="18"/>
      <c r="R662" s="18"/>
    </row>
    <row r="663" spans="1:18">
      <c r="A663" s="90"/>
      <c r="B663" s="76"/>
      <c r="C663" s="76"/>
      <c r="D663" s="6" t="s">
        <v>6</v>
      </c>
      <c r="E663" s="2">
        <v>0</v>
      </c>
      <c r="F663" s="2">
        <v>0</v>
      </c>
      <c r="G663" s="2">
        <f t="shared" si="190"/>
        <v>0</v>
      </c>
      <c r="H663" s="2">
        <v>0</v>
      </c>
      <c r="I663" s="24" t="s">
        <v>235</v>
      </c>
      <c r="J663" s="8"/>
      <c r="K663" s="5"/>
      <c r="L663" s="4"/>
      <c r="M663" s="5"/>
      <c r="N663" s="5"/>
      <c r="O663" s="5"/>
      <c r="P663" s="5"/>
      <c r="Q663" s="18"/>
      <c r="R663" s="18"/>
    </row>
    <row r="664" spans="1:18">
      <c r="A664" s="90"/>
      <c r="B664" s="76"/>
      <c r="C664" s="76"/>
      <c r="D664" s="56" t="s">
        <v>5</v>
      </c>
      <c r="E664" s="2">
        <v>160314.25</v>
      </c>
      <c r="F664" s="2">
        <v>160299.247</v>
      </c>
      <c r="G664" s="2">
        <f t="shared" si="190"/>
        <v>-15.002999999996973</v>
      </c>
      <c r="H664" s="2">
        <v>149241.603</v>
      </c>
      <c r="I664" s="24">
        <f t="shared" si="228"/>
        <v>93.102000000000004</v>
      </c>
      <c r="J664" s="8"/>
      <c r="K664" s="5"/>
      <c r="L664" s="4"/>
      <c r="M664" s="5"/>
      <c r="N664" s="5"/>
      <c r="O664" s="5"/>
      <c r="P664" s="5"/>
      <c r="Q664" s="18"/>
      <c r="R664" s="18"/>
    </row>
    <row r="665" spans="1:18">
      <c r="A665" s="90"/>
      <c r="B665" s="76"/>
      <c r="C665" s="76"/>
      <c r="D665" s="6" t="s">
        <v>9</v>
      </c>
      <c r="E665" s="2">
        <v>0</v>
      </c>
      <c r="F665" s="2">
        <v>0</v>
      </c>
      <c r="G665" s="2">
        <f t="shared" si="190"/>
        <v>0</v>
      </c>
      <c r="H665" s="2">
        <v>0</v>
      </c>
      <c r="I665" s="24" t="s">
        <v>235</v>
      </c>
      <c r="J665" s="8"/>
      <c r="K665" s="5"/>
      <c r="L665" s="4"/>
      <c r="M665" s="5"/>
      <c r="N665" s="5"/>
      <c r="O665" s="5"/>
      <c r="P665" s="5"/>
      <c r="Q665" s="18"/>
      <c r="R665" s="18"/>
    </row>
    <row r="666" spans="1:18" ht="26.25" customHeight="1">
      <c r="A666" s="90"/>
      <c r="B666" s="76"/>
      <c r="C666" s="76"/>
      <c r="D666" s="13" t="s">
        <v>7</v>
      </c>
      <c r="E666" s="2">
        <v>0</v>
      </c>
      <c r="F666" s="2">
        <v>0</v>
      </c>
      <c r="G666" s="2">
        <f t="shared" si="190"/>
        <v>0</v>
      </c>
      <c r="H666" s="2">
        <v>0</v>
      </c>
      <c r="I666" s="24" t="s">
        <v>235</v>
      </c>
      <c r="J666" s="5"/>
      <c r="K666" s="5"/>
      <c r="L666" s="4"/>
      <c r="M666" s="5"/>
      <c r="N666" s="5"/>
      <c r="O666" s="5"/>
      <c r="P666" s="5"/>
      <c r="Q666" s="18"/>
      <c r="R666" s="18"/>
    </row>
    <row r="667" spans="1:18" ht="29.25" customHeight="1">
      <c r="A667" s="88"/>
      <c r="B667" s="76" t="s">
        <v>138</v>
      </c>
      <c r="C667" s="76" t="s">
        <v>137</v>
      </c>
      <c r="D667" s="10" t="s">
        <v>4</v>
      </c>
      <c r="E667" s="2">
        <f>E668+E669+E670+E671</f>
        <v>546924.02</v>
      </c>
      <c r="F667" s="2">
        <f>F668+F669+F670+F671</f>
        <v>514281.05099999998</v>
      </c>
      <c r="G667" s="2">
        <f t="shared" si="190"/>
        <v>-32642.969000000041</v>
      </c>
      <c r="H667" s="2">
        <f>H668+H669+H670+H671</f>
        <v>510240.88699999999</v>
      </c>
      <c r="I667" s="24">
        <f t="shared" ref="I667:I670" si="229">ROUND(H667/F667 *100,3)</f>
        <v>99.213999999999999</v>
      </c>
      <c r="J667" s="23">
        <v>2</v>
      </c>
      <c r="K667" s="5">
        <v>1</v>
      </c>
      <c r="L667" s="5">
        <f t="shared" si="193"/>
        <v>50</v>
      </c>
      <c r="M667" s="5">
        <v>3</v>
      </c>
      <c r="N667" s="5">
        <v>3</v>
      </c>
      <c r="O667" s="5">
        <v>22</v>
      </c>
      <c r="P667" s="5">
        <v>22</v>
      </c>
      <c r="Q667" s="18"/>
      <c r="R667" s="18"/>
    </row>
    <row r="668" spans="1:18">
      <c r="A668" s="88"/>
      <c r="B668" s="76"/>
      <c r="C668" s="76"/>
      <c r="D668" s="6" t="s">
        <v>6</v>
      </c>
      <c r="E668" s="2">
        <v>0</v>
      </c>
      <c r="F668" s="2">
        <v>0</v>
      </c>
      <c r="G668" s="2">
        <f t="shared" si="190"/>
        <v>0</v>
      </c>
      <c r="H668" s="2">
        <v>0</v>
      </c>
      <c r="I668" s="24" t="s">
        <v>235</v>
      </c>
      <c r="J668" s="8"/>
      <c r="K668" s="5"/>
      <c r="L668" s="4"/>
      <c r="M668" s="5"/>
      <c r="N668" s="5"/>
      <c r="O668" s="5"/>
      <c r="P668" s="5"/>
      <c r="Q668" s="18"/>
      <c r="R668" s="18"/>
    </row>
    <row r="669" spans="1:18">
      <c r="A669" s="88"/>
      <c r="B669" s="76"/>
      <c r="C669" s="76"/>
      <c r="D669" s="56" t="s">
        <v>5</v>
      </c>
      <c r="E669" s="2">
        <v>435713.72</v>
      </c>
      <c r="F669" s="2">
        <v>412111.511</v>
      </c>
      <c r="G669" s="2">
        <f t="shared" si="190"/>
        <v>-23602.208999999973</v>
      </c>
      <c r="H669" s="2">
        <v>408071.34700000001</v>
      </c>
      <c r="I669" s="24">
        <f t="shared" si="229"/>
        <v>99.02</v>
      </c>
      <c r="J669" s="8"/>
      <c r="K669" s="5"/>
      <c r="L669" s="4"/>
      <c r="M669" s="5"/>
      <c r="N669" s="5"/>
      <c r="O669" s="5"/>
      <c r="P669" s="5"/>
      <c r="Q669" s="18"/>
      <c r="R669" s="18"/>
    </row>
    <row r="670" spans="1:18">
      <c r="A670" s="88"/>
      <c r="B670" s="76"/>
      <c r="C670" s="76"/>
      <c r="D670" s="6" t="s">
        <v>9</v>
      </c>
      <c r="E670" s="2">
        <v>111210.3</v>
      </c>
      <c r="F670" s="2">
        <v>102169.54</v>
      </c>
      <c r="G670" s="2">
        <f t="shared" si="190"/>
        <v>-9040.7600000000093</v>
      </c>
      <c r="H670" s="2">
        <v>102169.54</v>
      </c>
      <c r="I670" s="24">
        <f t="shared" si="229"/>
        <v>100</v>
      </c>
      <c r="J670" s="8"/>
      <c r="K670" s="5"/>
      <c r="L670" s="4"/>
      <c r="M670" s="5"/>
      <c r="N670" s="5"/>
      <c r="O670" s="5"/>
      <c r="P670" s="5"/>
      <c r="Q670" s="18"/>
      <c r="R670" s="18"/>
    </row>
    <row r="671" spans="1:18" ht="27" customHeight="1">
      <c r="A671" s="88"/>
      <c r="B671" s="76"/>
      <c r="C671" s="76"/>
      <c r="D671" s="13" t="s">
        <v>7</v>
      </c>
      <c r="E671" s="2">
        <v>0</v>
      </c>
      <c r="F671" s="2">
        <v>0</v>
      </c>
      <c r="G671" s="2">
        <f t="shared" si="190"/>
        <v>0</v>
      </c>
      <c r="H671" s="2">
        <v>0</v>
      </c>
      <c r="I671" s="24" t="s">
        <v>235</v>
      </c>
      <c r="J671" s="5"/>
      <c r="K671" s="5"/>
      <c r="L671" s="4"/>
      <c r="M671" s="5"/>
      <c r="N671" s="5"/>
      <c r="O671" s="5"/>
      <c r="P671" s="5"/>
      <c r="Q671" s="18"/>
      <c r="R671" s="18"/>
    </row>
    <row r="672" spans="1:18" ht="21.75" customHeight="1">
      <c r="A672" s="88"/>
      <c r="B672" s="76" t="s">
        <v>139</v>
      </c>
      <c r="C672" s="76" t="s">
        <v>137</v>
      </c>
      <c r="D672" s="10" t="s">
        <v>4</v>
      </c>
      <c r="E672" s="2">
        <f>E673+E674+E675+E676</f>
        <v>50274.27</v>
      </c>
      <c r="F672" s="2">
        <f>F673+F674+F675+F676</f>
        <v>50274.27</v>
      </c>
      <c r="G672" s="2">
        <f t="shared" ref="G672" si="230">F672-E672</f>
        <v>0</v>
      </c>
      <c r="H672" s="2">
        <f>H673+H674+H675+H676</f>
        <v>49954.074999999997</v>
      </c>
      <c r="I672" s="24">
        <f t="shared" ref="I672:I674" si="231">ROUND(H672/F672 *100,3)</f>
        <v>99.363</v>
      </c>
      <c r="J672" s="23">
        <v>7</v>
      </c>
      <c r="K672" s="5">
        <v>7</v>
      </c>
      <c r="L672" s="5">
        <f t="shared" ref="L672" si="232">(K672/J672)*100</f>
        <v>100</v>
      </c>
      <c r="M672" s="5">
        <v>8</v>
      </c>
      <c r="N672" s="5">
        <v>8</v>
      </c>
      <c r="O672" s="5">
        <v>47</v>
      </c>
      <c r="P672" s="5">
        <v>47</v>
      </c>
      <c r="Q672" s="18"/>
      <c r="R672" s="18"/>
    </row>
    <row r="673" spans="1:18">
      <c r="A673" s="88"/>
      <c r="B673" s="76"/>
      <c r="C673" s="76"/>
      <c r="D673" s="6" t="s">
        <v>6</v>
      </c>
      <c r="E673" s="2">
        <v>0</v>
      </c>
      <c r="F673" s="2">
        <v>0</v>
      </c>
      <c r="G673" s="2">
        <f t="shared" ref="G673:G677" si="233">F673-E673</f>
        <v>0</v>
      </c>
      <c r="H673" s="2">
        <v>0</v>
      </c>
      <c r="I673" s="24" t="s">
        <v>235</v>
      </c>
      <c r="J673" s="8"/>
      <c r="K673" s="5"/>
      <c r="L673" s="4"/>
      <c r="M673" s="5"/>
      <c r="N673" s="5"/>
      <c r="O673" s="5"/>
      <c r="P673" s="5"/>
      <c r="Q673" s="18"/>
      <c r="R673" s="18"/>
    </row>
    <row r="674" spans="1:18">
      <c r="A674" s="88"/>
      <c r="B674" s="76"/>
      <c r="C674" s="76"/>
      <c r="D674" s="56" t="s">
        <v>5</v>
      </c>
      <c r="E674" s="2">
        <v>50274.27</v>
      </c>
      <c r="F674" s="2">
        <v>50274.27</v>
      </c>
      <c r="G674" s="2">
        <f t="shared" si="233"/>
        <v>0</v>
      </c>
      <c r="H674" s="2">
        <v>49954.074999999997</v>
      </c>
      <c r="I674" s="24">
        <f t="shared" si="231"/>
        <v>99.363</v>
      </c>
      <c r="J674" s="8"/>
      <c r="K674" s="5"/>
      <c r="L674" s="4"/>
      <c r="M674" s="5"/>
      <c r="N674" s="5"/>
      <c r="O674" s="5"/>
      <c r="P674" s="5"/>
      <c r="Q674" s="18"/>
      <c r="R674" s="18"/>
    </row>
    <row r="675" spans="1:18">
      <c r="A675" s="88"/>
      <c r="B675" s="76"/>
      <c r="C675" s="76"/>
      <c r="D675" s="6" t="s">
        <v>9</v>
      </c>
      <c r="E675" s="2">
        <v>0</v>
      </c>
      <c r="F675" s="2">
        <v>0</v>
      </c>
      <c r="G675" s="2">
        <f t="shared" si="233"/>
        <v>0</v>
      </c>
      <c r="H675" s="2">
        <v>0</v>
      </c>
      <c r="I675" s="24" t="s">
        <v>235</v>
      </c>
      <c r="J675" s="8"/>
      <c r="K675" s="5"/>
      <c r="L675" s="4"/>
      <c r="M675" s="5"/>
      <c r="N675" s="5"/>
      <c r="O675" s="5"/>
      <c r="P675" s="5"/>
      <c r="Q675" s="18"/>
      <c r="R675" s="18"/>
    </row>
    <row r="676" spans="1:18" ht="25.5" customHeight="1">
      <c r="A676" s="88"/>
      <c r="B676" s="76"/>
      <c r="C676" s="76"/>
      <c r="D676" s="13" t="s">
        <v>7</v>
      </c>
      <c r="E676" s="2">
        <v>0</v>
      </c>
      <c r="F676" s="2">
        <v>0</v>
      </c>
      <c r="G676" s="2">
        <f t="shared" si="233"/>
        <v>0</v>
      </c>
      <c r="H676" s="2">
        <v>0</v>
      </c>
      <c r="I676" s="24" t="s">
        <v>235</v>
      </c>
      <c r="J676" s="5"/>
      <c r="K676" s="5"/>
      <c r="L676" s="4"/>
      <c r="M676" s="5"/>
      <c r="N676" s="5"/>
      <c r="O676" s="5"/>
      <c r="P676" s="5"/>
      <c r="Q676" s="18"/>
      <c r="R676" s="18"/>
    </row>
    <row r="677" spans="1:18" ht="24.75" customHeight="1">
      <c r="A677" s="88"/>
      <c r="B677" s="76" t="s">
        <v>140</v>
      </c>
      <c r="C677" s="76" t="s">
        <v>137</v>
      </c>
      <c r="D677" s="10" t="s">
        <v>4</v>
      </c>
      <c r="E677" s="2">
        <f>E678+E679+E680+E681</f>
        <v>42497.49</v>
      </c>
      <c r="F677" s="2">
        <f>F678+F679+F680+F681</f>
        <v>55149.739000000001</v>
      </c>
      <c r="G677" s="2">
        <f t="shared" si="233"/>
        <v>12652.249000000003</v>
      </c>
      <c r="H677" s="2">
        <f>H678+H679+H680+H681</f>
        <v>54055.322999999997</v>
      </c>
      <c r="I677" s="24">
        <f t="shared" ref="I677:I679" si="234">ROUND(H677/F677 *100,3)</f>
        <v>98.016000000000005</v>
      </c>
      <c r="J677" s="23">
        <v>0</v>
      </c>
      <c r="K677" s="5">
        <v>0</v>
      </c>
      <c r="L677" s="4" t="s">
        <v>235</v>
      </c>
      <c r="M677" s="5">
        <v>1</v>
      </c>
      <c r="N677" s="5">
        <v>1</v>
      </c>
      <c r="O677" s="5">
        <v>0</v>
      </c>
      <c r="P677" s="5">
        <v>0</v>
      </c>
      <c r="Q677" s="18"/>
      <c r="R677" s="18"/>
    </row>
    <row r="678" spans="1:18">
      <c r="A678" s="88"/>
      <c r="B678" s="76"/>
      <c r="C678" s="76"/>
      <c r="D678" s="6" t="s">
        <v>6</v>
      </c>
      <c r="E678" s="2">
        <v>0</v>
      </c>
      <c r="F678" s="2">
        <v>0</v>
      </c>
      <c r="G678" s="2">
        <f t="shared" ref="G678:G691" si="235">F678-E678</f>
        <v>0</v>
      </c>
      <c r="H678" s="2">
        <v>0</v>
      </c>
      <c r="I678" s="24" t="s">
        <v>235</v>
      </c>
      <c r="J678" s="8"/>
      <c r="K678" s="5"/>
      <c r="L678" s="4"/>
      <c r="M678" s="5"/>
      <c r="N678" s="5"/>
      <c r="O678" s="5"/>
      <c r="P678" s="5"/>
      <c r="Q678" s="18"/>
      <c r="R678" s="18"/>
    </row>
    <row r="679" spans="1:18">
      <c r="A679" s="88"/>
      <c r="B679" s="76"/>
      <c r="C679" s="76"/>
      <c r="D679" s="56" t="s">
        <v>5</v>
      </c>
      <c r="E679" s="2">
        <v>42497.49</v>
      </c>
      <c r="F679" s="2">
        <v>55149.739000000001</v>
      </c>
      <c r="G679" s="2">
        <f t="shared" si="235"/>
        <v>12652.249000000003</v>
      </c>
      <c r="H679" s="2">
        <v>54055.322999999997</v>
      </c>
      <c r="I679" s="24">
        <f t="shared" si="234"/>
        <v>98.016000000000005</v>
      </c>
      <c r="J679" s="8"/>
      <c r="K679" s="5"/>
      <c r="L679" s="4"/>
      <c r="M679" s="5"/>
      <c r="N679" s="5"/>
      <c r="O679" s="5"/>
      <c r="P679" s="5"/>
      <c r="Q679" s="18"/>
      <c r="R679" s="18"/>
    </row>
    <row r="680" spans="1:18">
      <c r="A680" s="88"/>
      <c r="B680" s="76"/>
      <c r="C680" s="76"/>
      <c r="D680" s="6" t="s">
        <v>9</v>
      </c>
      <c r="E680" s="2">
        <v>0</v>
      </c>
      <c r="F680" s="2">
        <v>0</v>
      </c>
      <c r="G680" s="2">
        <f t="shared" si="235"/>
        <v>0</v>
      </c>
      <c r="H680" s="2">
        <v>0</v>
      </c>
      <c r="I680" s="24" t="s">
        <v>235</v>
      </c>
      <c r="J680" s="8"/>
      <c r="K680" s="5"/>
      <c r="L680" s="4"/>
      <c r="M680" s="5"/>
      <c r="N680" s="5"/>
      <c r="O680" s="5"/>
      <c r="P680" s="5"/>
      <c r="Q680" s="18"/>
      <c r="R680" s="18"/>
    </row>
    <row r="681" spans="1:18" ht="27.75" customHeight="1">
      <c r="A681" s="88"/>
      <c r="B681" s="76"/>
      <c r="C681" s="76"/>
      <c r="D681" s="13" t="s">
        <v>7</v>
      </c>
      <c r="E681" s="2">
        <v>0</v>
      </c>
      <c r="F681" s="2">
        <v>0</v>
      </c>
      <c r="G681" s="2">
        <f t="shared" si="235"/>
        <v>0</v>
      </c>
      <c r="H681" s="2">
        <v>0</v>
      </c>
      <c r="I681" s="24" t="s">
        <v>235</v>
      </c>
      <c r="J681" s="5"/>
      <c r="K681" s="5"/>
      <c r="L681" s="4"/>
      <c r="M681" s="5"/>
      <c r="N681" s="5"/>
      <c r="O681" s="5"/>
      <c r="P681" s="5"/>
      <c r="Q681" s="18"/>
      <c r="R681" s="18"/>
    </row>
    <row r="682" spans="1:18" s="40" customFormat="1" ht="28.5" customHeight="1">
      <c r="A682" s="79" t="s">
        <v>255</v>
      </c>
      <c r="B682" s="79" t="s">
        <v>141</v>
      </c>
      <c r="C682" s="79" t="s">
        <v>142</v>
      </c>
      <c r="D682" s="10" t="s">
        <v>4</v>
      </c>
      <c r="E682" s="3">
        <f>E687+E692</f>
        <v>117627.39599999999</v>
      </c>
      <c r="F682" s="3">
        <f>F687+F692</f>
        <v>118435.284</v>
      </c>
      <c r="G682" s="3">
        <f t="shared" si="235"/>
        <v>807.88800000000629</v>
      </c>
      <c r="H682" s="3">
        <f>H687+H692</f>
        <v>118425.58199999999</v>
      </c>
      <c r="I682" s="30">
        <f t="shared" ref="I682:I744" si="236">ROUND(H682/F682 *100,3)</f>
        <v>99.992000000000004</v>
      </c>
      <c r="J682" s="58">
        <v>15</v>
      </c>
      <c r="K682" s="4">
        <v>15</v>
      </c>
      <c r="L682" s="4">
        <f t="shared" ref="L682:L687" si="237">(K682/J682)*100</f>
        <v>100</v>
      </c>
      <c r="M682" s="4">
        <v>8</v>
      </c>
      <c r="N682" s="4">
        <v>8</v>
      </c>
      <c r="O682" s="4">
        <v>3</v>
      </c>
      <c r="P682" s="4">
        <v>3</v>
      </c>
      <c r="Q682" s="41"/>
      <c r="R682" s="41"/>
    </row>
    <row r="683" spans="1:18" s="40" customFormat="1" ht="21">
      <c r="A683" s="79"/>
      <c r="B683" s="79"/>
      <c r="C683" s="79"/>
      <c r="D683" s="10" t="s">
        <v>6</v>
      </c>
      <c r="E683" s="3">
        <v>0</v>
      </c>
      <c r="F683" s="3">
        <v>0</v>
      </c>
      <c r="G683" s="3">
        <f t="shared" si="235"/>
        <v>0</v>
      </c>
      <c r="H683" s="3">
        <v>0</v>
      </c>
      <c r="I683" s="30" t="s">
        <v>235</v>
      </c>
      <c r="J683" s="58">
        <v>1</v>
      </c>
      <c r="K683" s="4">
        <v>1</v>
      </c>
      <c r="L683" s="4">
        <f t="shared" si="237"/>
        <v>100</v>
      </c>
      <c r="M683" s="4"/>
      <c r="N683" s="4"/>
      <c r="O683" s="4"/>
      <c r="P683" s="4"/>
      <c r="Q683" s="41"/>
      <c r="R683" s="41"/>
    </row>
    <row r="684" spans="1:18" s="40" customFormat="1">
      <c r="A684" s="79"/>
      <c r="B684" s="79"/>
      <c r="C684" s="79"/>
      <c r="D684" s="55" t="s">
        <v>5</v>
      </c>
      <c r="E684" s="3">
        <v>117627.39599999999</v>
      </c>
      <c r="F684" s="3">
        <v>118435.284</v>
      </c>
      <c r="G684" s="3">
        <f t="shared" si="235"/>
        <v>807.88800000000629</v>
      </c>
      <c r="H684" s="3">
        <v>118425.58199999999</v>
      </c>
      <c r="I684" s="30">
        <f t="shared" si="236"/>
        <v>99.992000000000004</v>
      </c>
      <c r="J684" s="58"/>
      <c r="K684" s="4"/>
      <c r="L684" s="4"/>
      <c r="M684" s="4"/>
      <c r="N684" s="4"/>
      <c r="O684" s="4"/>
      <c r="P684" s="4"/>
      <c r="Q684" s="41"/>
      <c r="R684" s="41"/>
    </row>
    <row r="685" spans="1:18" s="40" customFormat="1">
      <c r="A685" s="79"/>
      <c r="B685" s="79"/>
      <c r="C685" s="79"/>
      <c r="D685" s="10" t="s">
        <v>9</v>
      </c>
      <c r="E685" s="3">
        <v>0</v>
      </c>
      <c r="F685" s="3">
        <v>0</v>
      </c>
      <c r="G685" s="3">
        <f t="shared" si="235"/>
        <v>0</v>
      </c>
      <c r="H685" s="3">
        <v>0</v>
      </c>
      <c r="I685" s="30" t="s">
        <v>235</v>
      </c>
      <c r="J685" s="58"/>
      <c r="K685" s="4"/>
      <c r="L685" s="4"/>
      <c r="M685" s="4"/>
      <c r="N685" s="4"/>
      <c r="O685" s="4"/>
      <c r="P685" s="4"/>
      <c r="Q685" s="41"/>
      <c r="R685" s="41"/>
    </row>
    <row r="686" spans="1:18" s="40" customFormat="1" ht="29.25" customHeight="1">
      <c r="A686" s="79"/>
      <c r="B686" s="79"/>
      <c r="C686" s="79"/>
      <c r="D686" s="3" t="s">
        <v>7</v>
      </c>
      <c r="E686" s="3">
        <v>0</v>
      </c>
      <c r="F686" s="3">
        <v>0</v>
      </c>
      <c r="G686" s="3">
        <f t="shared" si="235"/>
        <v>0</v>
      </c>
      <c r="H686" s="3">
        <v>0</v>
      </c>
      <c r="I686" s="30" t="s">
        <v>235</v>
      </c>
      <c r="J686" s="58"/>
      <c r="K686" s="4"/>
      <c r="L686" s="4"/>
      <c r="M686" s="4"/>
      <c r="N686" s="4"/>
      <c r="O686" s="4"/>
      <c r="P686" s="4"/>
      <c r="Q686" s="41"/>
      <c r="R686" s="41"/>
    </row>
    <row r="687" spans="1:18" ht="24" customHeight="1">
      <c r="A687" s="88"/>
      <c r="B687" s="76" t="s">
        <v>143</v>
      </c>
      <c r="C687" s="76" t="s">
        <v>142</v>
      </c>
      <c r="D687" s="10" t="s">
        <v>4</v>
      </c>
      <c r="E687" s="2">
        <f>E688+E689</f>
        <v>107193.185</v>
      </c>
      <c r="F687" s="2">
        <f>F688+F689</f>
        <v>107193.185</v>
      </c>
      <c r="G687" s="2">
        <f t="shared" si="235"/>
        <v>0</v>
      </c>
      <c r="H687" s="2">
        <f>H688+H689</f>
        <v>107186.223</v>
      </c>
      <c r="I687" s="24">
        <f t="shared" si="236"/>
        <v>99.994</v>
      </c>
      <c r="J687" s="23">
        <v>7</v>
      </c>
      <c r="K687" s="5">
        <v>7</v>
      </c>
      <c r="L687" s="5">
        <f t="shared" si="237"/>
        <v>100</v>
      </c>
      <c r="M687" s="5">
        <v>4</v>
      </c>
      <c r="N687" s="5">
        <v>4</v>
      </c>
      <c r="O687" s="5">
        <v>0</v>
      </c>
      <c r="P687" s="5">
        <v>0</v>
      </c>
      <c r="Q687" s="18"/>
      <c r="R687" s="18"/>
    </row>
    <row r="688" spans="1:18">
      <c r="A688" s="88"/>
      <c r="B688" s="76"/>
      <c r="C688" s="76"/>
      <c r="D688" s="6" t="s">
        <v>6</v>
      </c>
      <c r="E688" s="2">
        <v>0</v>
      </c>
      <c r="F688" s="2">
        <v>0</v>
      </c>
      <c r="G688" s="2">
        <f t="shared" si="235"/>
        <v>0</v>
      </c>
      <c r="H688" s="2">
        <v>0</v>
      </c>
      <c r="I688" s="24" t="s">
        <v>235</v>
      </c>
      <c r="J688" s="23"/>
      <c r="K688" s="5"/>
      <c r="L688" s="5"/>
      <c r="M688" s="5"/>
      <c r="N688" s="5"/>
      <c r="O688" s="5"/>
      <c r="P688" s="5"/>
      <c r="Q688" s="18"/>
      <c r="R688" s="18"/>
    </row>
    <row r="689" spans="1:18">
      <c r="A689" s="88"/>
      <c r="B689" s="76"/>
      <c r="C689" s="76"/>
      <c r="D689" s="56" t="s">
        <v>5</v>
      </c>
      <c r="E689" s="2">
        <v>107193.185</v>
      </c>
      <c r="F689" s="2">
        <v>107193.185</v>
      </c>
      <c r="G689" s="2">
        <f t="shared" si="235"/>
        <v>0</v>
      </c>
      <c r="H689" s="2">
        <v>107186.223</v>
      </c>
      <c r="I689" s="24">
        <f t="shared" si="236"/>
        <v>99.994</v>
      </c>
      <c r="J689" s="23"/>
      <c r="K689" s="5"/>
      <c r="L689" s="5"/>
      <c r="M689" s="5"/>
      <c r="N689" s="5"/>
      <c r="O689" s="5"/>
      <c r="P689" s="5"/>
      <c r="Q689" s="18"/>
      <c r="R689" s="18"/>
    </row>
    <row r="690" spans="1:18">
      <c r="A690" s="88"/>
      <c r="B690" s="76"/>
      <c r="C690" s="76"/>
      <c r="D690" s="6" t="s">
        <v>9</v>
      </c>
      <c r="E690" s="2">
        <v>0</v>
      </c>
      <c r="F690" s="2">
        <v>0</v>
      </c>
      <c r="G690" s="2">
        <f t="shared" si="235"/>
        <v>0</v>
      </c>
      <c r="H690" s="2">
        <v>0</v>
      </c>
      <c r="I690" s="24" t="s">
        <v>235</v>
      </c>
      <c r="J690" s="23"/>
      <c r="K690" s="5"/>
      <c r="L690" s="5"/>
      <c r="M690" s="5"/>
      <c r="N690" s="5"/>
      <c r="O690" s="5"/>
      <c r="P690" s="5"/>
      <c r="Q690" s="18"/>
      <c r="R690" s="18"/>
    </row>
    <row r="691" spans="1:18" ht="26.25" customHeight="1">
      <c r="A691" s="88"/>
      <c r="B691" s="76"/>
      <c r="C691" s="76"/>
      <c r="D691" s="13" t="s">
        <v>7</v>
      </c>
      <c r="E691" s="13">
        <v>0</v>
      </c>
      <c r="F691" s="13">
        <v>0</v>
      </c>
      <c r="G691" s="13">
        <f t="shared" si="235"/>
        <v>0</v>
      </c>
      <c r="H691" s="13">
        <v>0</v>
      </c>
      <c r="I691" s="24" t="s">
        <v>235</v>
      </c>
      <c r="J691" s="61"/>
      <c r="K691" s="15"/>
      <c r="L691" s="15"/>
      <c r="M691" s="5"/>
      <c r="N691" s="5"/>
      <c r="O691" s="5"/>
      <c r="P691" s="5"/>
      <c r="Q691" s="18"/>
      <c r="R691" s="18"/>
    </row>
    <row r="692" spans="1:18" ht="27" customHeight="1">
      <c r="A692" s="88"/>
      <c r="B692" s="76" t="s">
        <v>144</v>
      </c>
      <c r="C692" s="76" t="s">
        <v>142</v>
      </c>
      <c r="D692" s="10" t="s">
        <v>4</v>
      </c>
      <c r="E692" s="2">
        <f>E693+E694</f>
        <v>10434.210999999999</v>
      </c>
      <c r="F692" s="2">
        <f>F693+F694+F695</f>
        <v>11242.099</v>
      </c>
      <c r="G692" s="2">
        <f t="shared" ref="G692:G696" si="238">F692-E692</f>
        <v>807.88800000000083</v>
      </c>
      <c r="H692" s="2">
        <f>H693+H694+H695</f>
        <v>11239.359</v>
      </c>
      <c r="I692" s="24">
        <f t="shared" si="236"/>
        <v>99.975999999999999</v>
      </c>
      <c r="J692" s="23">
        <v>7</v>
      </c>
      <c r="K692" s="5">
        <v>7</v>
      </c>
      <c r="L692" s="5">
        <f t="shared" ref="L692" si="239">(K692/J692)*100</f>
        <v>100</v>
      </c>
      <c r="M692" s="5">
        <v>4</v>
      </c>
      <c r="N692" s="5">
        <v>4</v>
      </c>
      <c r="O692" s="5">
        <v>3</v>
      </c>
      <c r="P692" s="5">
        <v>3</v>
      </c>
      <c r="Q692" s="18"/>
      <c r="R692" s="18"/>
    </row>
    <row r="693" spans="1:18">
      <c r="A693" s="88"/>
      <c r="B693" s="76"/>
      <c r="C693" s="76"/>
      <c r="D693" s="6" t="s">
        <v>6</v>
      </c>
      <c r="E693" s="2">
        <v>0</v>
      </c>
      <c r="F693" s="2">
        <v>0</v>
      </c>
      <c r="G693" s="2">
        <f t="shared" si="238"/>
        <v>0</v>
      </c>
      <c r="H693" s="2">
        <v>0</v>
      </c>
      <c r="I693" s="24" t="s">
        <v>235</v>
      </c>
      <c r="J693" s="23"/>
      <c r="K693" s="5"/>
      <c r="L693" s="5"/>
      <c r="M693" s="5"/>
      <c r="N693" s="5"/>
      <c r="O693" s="5"/>
      <c r="P693" s="5"/>
      <c r="Q693" s="18"/>
      <c r="R693" s="18"/>
    </row>
    <row r="694" spans="1:18">
      <c r="A694" s="88"/>
      <c r="B694" s="76"/>
      <c r="C694" s="76"/>
      <c r="D694" s="56" t="s">
        <v>5</v>
      </c>
      <c r="E694" s="2">
        <v>10434.210999999999</v>
      </c>
      <c r="F694" s="2">
        <v>11242.099</v>
      </c>
      <c r="G694" s="2">
        <f t="shared" si="238"/>
        <v>807.88800000000083</v>
      </c>
      <c r="H694" s="2">
        <v>11239.359</v>
      </c>
      <c r="I694" s="24">
        <f t="shared" si="236"/>
        <v>99.975999999999999</v>
      </c>
      <c r="J694" s="23"/>
      <c r="K694" s="5"/>
      <c r="L694" s="5"/>
      <c r="M694" s="5"/>
      <c r="N694" s="5"/>
      <c r="O694" s="5"/>
      <c r="P694" s="5"/>
      <c r="Q694" s="18"/>
      <c r="R694" s="18"/>
    </row>
    <row r="695" spans="1:18">
      <c r="A695" s="88"/>
      <c r="B695" s="76"/>
      <c r="C695" s="76"/>
      <c r="D695" s="6" t="s">
        <v>9</v>
      </c>
      <c r="E695" s="2">
        <v>0</v>
      </c>
      <c r="F695" s="2">
        <v>0</v>
      </c>
      <c r="G695" s="2">
        <f t="shared" si="238"/>
        <v>0</v>
      </c>
      <c r="H695" s="2">
        <v>0</v>
      </c>
      <c r="I695" s="24" t="s">
        <v>235</v>
      </c>
      <c r="J695" s="23"/>
      <c r="K695" s="5"/>
      <c r="L695" s="5"/>
      <c r="M695" s="5"/>
      <c r="N695" s="5"/>
      <c r="O695" s="5"/>
      <c r="P695" s="5"/>
      <c r="Q695" s="18"/>
      <c r="R695" s="18"/>
    </row>
    <row r="696" spans="1:18" ht="27" customHeight="1">
      <c r="A696" s="88"/>
      <c r="B696" s="76"/>
      <c r="C696" s="76"/>
      <c r="D696" s="13" t="s">
        <v>7</v>
      </c>
      <c r="E696" s="13">
        <v>0</v>
      </c>
      <c r="F696" s="13">
        <v>0</v>
      </c>
      <c r="G696" s="13">
        <f t="shared" si="238"/>
        <v>0</v>
      </c>
      <c r="H696" s="13">
        <v>0</v>
      </c>
      <c r="I696" s="26" t="s">
        <v>235</v>
      </c>
      <c r="J696" s="15"/>
      <c r="K696" s="15"/>
      <c r="L696" s="15"/>
      <c r="M696" s="5"/>
      <c r="N696" s="5"/>
      <c r="O696" s="5"/>
      <c r="P696" s="5"/>
      <c r="Q696" s="18"/>
      <c r="R696" s="18"/>
    </row>
    <row r="697" spans="1:18" s="40" customFormat="1" ht="27" customHeight="1">
      <c r="A697" s="79" t="s">
        <v>256</v>
      </c>
      <c r="B697" s="91" t="s">
        <v>145</v>
      </c>
      <c r="C697" s="91" t="s">
        <v>146</v>
      </c>
      <c r="D697" s="10" t="s">
        <v>4</v>
      </c>
      <c r="E697" s="3">
        <f>E702+E707+E712+E717+E722+E727+E732+E737+E742+E747+E752+E757+E762</f>
        <v>352569.76</v>
      </c>
      <c r="F697" s="3">
        <f>F702+F707+F712+F717+F722+F727+F732+F737+F742+F747+F752+F757+F762</f>
        <v>371574.93</v>
      </c>
      <c r="G697" s="3">
        <f t="shared" ref="G697:G760" si="240">F697-E697</f>
        <v>19005.169999999984</v>
      </c>
      <c r="H697" s="3">
        <f>H702+H707+H712+H717+H722+H727+H732+H737+H742+H747+H752+H757+H762</f>
        <v>370213.13599999994</v>
      </c>
      <c r="I697" s="30">
        <f t="shared" si="236"/>
        <v>99.634</v>
      </c>
      <c r="J697" s="22">
        <f>J698+J702+J707+J712+J717+J722+J727+J732+J737+J742+J747+J752+J757+J762</f>
        <v>42</v>
      </c>
      <c r="K697" s="22">
        <f>K698+K702+K707+K712+K717+K722+K727+K732+K737+K742+K747+K752+K757+K762</f>
        <v>42</v>
      </c>
      <c r="L697" s="4">
        <f t="shared" ref="L697:L757" si="241">(K697/J697)*100</f>
        <v>100</v>
      </c>
      <c r="M697" s="22">
        <f t="shared" ref="M697:P697" si="242">M702+M707+M712+M717+M722+M727+M732+M737+M742+M747+M752+M757+M762</f>
        <v>38</v>
      </c>
      <c r="N697" s="22">
        <f t="shared" si="242"/>
        <v>38</v>
      </c>
      <c r="O697" s="22">
        <f t="shared" si="242"/>
        <v>179</v>
      </c>
      <c r="P697" s="22">
        <f t="shared" si="242"/>
        <v>179</v>
      </c>
      <c r="Q697" s="41"/>
      <c r="R697" s="41"/>
    </row>
    <row r="698" spans="1:18" s="40" customFormat="1" ht="21">
      <c r="A698" s="79"/>
      <c r="B698" s="91"/>
      <c r="C698" s="91"/>
      <c r="D698" s="10" t="s">
        <v>6</v>
      </c>
      <c r="E698" s="3">
        <f t="shared" ref="E698:F701" si="243">E703+E708+E713+E718+E723+E728+E733+E738+E743+E748+E753+E758+E763</f>
        <v>68202.5</v>
      </c>
      <c r="F698" s="3">
        <f t="shared" si="243"/>
        <v>68202.5</v>
      </c>
      <c r="G698" s="3">
        <f t="shared" si="240"/>
        <v>0</v>
      </c>
      <c r="H698" s="3">
        <f t="shared" ref="H698:H700" si="244">H703+H708+H713+H718+H723+H728+H733+H738+H743+H748+H753+H758+H763</f>
        <v>68202.5</v>
      </c>
      <c r="I698" s="30">
        <f t="shared" si="236"/>
        <v>100</v>
      </c>
      <c r="J698" s="45">
        <v>3</v>
      </c>
      <c r="K698" s="46">
        <v>3</v>
      </c>
      <c r="L698" s="5">
        <f t="shared" si="241"/>
        <v>100</v>
      </c>
      <c r="M698" s="51"/>
      <c r="N698" s="51"/>
      <c r="O698" s="51"/>
      <c r="P698" s="51"/>
      <c r="Q698" s="41"/>
      <c r="R698" s="41"/>
    </row>
    <row r="699" spans="1:18" s="40" customFormat="1">
      <c r="A699" s="79"/>
      <c r="B699" s="91"/>
      <c r="C699" s="91"/>
      <c r="D699" s="55" t="s">
        <v>5</v>
      </c>
      <c r="E699" s="3">
        <f t="shared" si="243"/>
        <v>283867.26</v>
      </c>
      <c r="F699" s="3">
        <f t="shared" si="243"/>
        <v>302872.43000000005</v>
      </c>
      <c r="G699" s="3">
        <f t="shared" si="240"/>
        <v>19005.170000000042</v>
      </c>
      <c r="H699" s="3">
        <f t="shared" si="244"/>
        <v>301510.636</v>
      </c>
      <c r="I699" s="30">
        <f t="shared" si="236"/>
        <v>99.55</v>
      </c>
      <c r="J699" s="53"/>
      <c r="K699" s="52"/>
      <c r="L699" s="4"/>
      <c r="M699" s="52"/>
      <c r="N699" s="52"/>
      <c r="O699" s="52"/>
      <c r="P699" s="52"/>
      <c r="Q699" s="41"/>
      <c r="R699" s="41"/>
    </row>
    <row r="700" spans="1:18" s="40" customFormat="1">
      <c r="A700" s="79"/>
      <c r="B700" s="91"/>
      <c r="C700" s="91"/>
      <c r="D700" s="10" t="s">
        <v>9</v>
      </c>
      <c r="E700" s="3">
        <f t="shared" si="243"/>
        <v>0</v>
      </c>
      <c r="F700" s="3">
        <f t="shared" si="243"/>
        <v>0</v>
      </c>
      <c r="G700" s="3">
        <f t="shared" si="240"/>
        <v>0</v>
      </c>
      <c r="H700" s="3">
        <f t="shared" si="244"/>
        <v>0</v>
      </c>
      <c r="I700" s="30" t="s">
        <v>235</v>
      </c>
      <c r="J700" s="53"/>
      <c r="K700" s="52"/>
      <c r="L700" s="4"/>
      <c r="M700" s="52"/>
      <c r="N700" s="52"/>
      <c r="O700" s="52"/>
      <c r="P700" s="52"/>
      <c r="Q700" s="41"/>
      <c r="R700" s="41"/>
    </row>
    <row r="701" spans="1:18" s="40" customFormat="1" ht="26.25" customHeight="1">
      <c r="A701" s="79"/>
      <c r="B701" s="91"/>
      <c r="C701" s="91"/>
      <c r="D701" s="12" t="s">
        <v>7</v>
      </c>
      <c r="E701" s="12">
        <f t="shared" si="243"/>
        <v>500</v>
      </c>
      <c r="F701" s="12">
        <f t="shared" si="243"/>
        <v>500</v>
      </c>
      <c r="G701" s="12">
        <f t="shared" si="240"/>
        <v>0</v>
      </c>
      <c r="H701" s="12">
        <v>500</v>
      </c>
      <c r="I701" s="43">
        <f t="shared" si="236"/>
        <v>100</v>
      </c>
      <c r="J701" s="52"/>
      <c r="K701" s="52"/>
      <c r="L701" s="4"/>
      <c r="M701" s="52"/>
      <c r="N701" s="52"/>
      <c r="O701" s="52"/>
      <c r="P701" s="52"/>
      <c r="Q701" s="41"/>
      <c r="R701" s="41"/>
    </row>
    <row r="702" spans="1:18" ht="19.5" customHeight="1">
      <c r="A702" s="88"/>
      <c r="B702" s="76" t="s">
        <v>148</v>
      </c>
      <c r="C702" s="89" t="s">
        <v>146</v>
      </c>
      <c r="D702" s="10" t="s">
        <v>4</v>
      </c>
      <c r="E702" s="2">
        <f>E703+E704+E705+E706</f>
        <v>25644.18</v>
      </c>
      <c r="F702" s="2">
        <f>F703+F704+F705+F706</f>
        <v>25644.183000000001</v>
      </c>
      <c r="G702" s="2">
        <f t="shared" si="240"/>
        <v>3.0000000006111804E-3</v>
      </c>
      <c r="H702" s="2">
        <f>SUM(H703+H704+H705+H706)</f>
        <v>25644.18</v>
      </c>
      <c r="I702" s="24">
        <f t="shared" si="236"/>
        <v>100</v>
      </c>
      <c r="J702" s="46">
        <v>13</v>
      </c>
      <c r="K702" s="46">
        <v>13</v>
      </c>
      <c r="L702" s="5">
        <f t="shared" si="241"/>
        <v>100</v>
      </c>
      <c r="M702" s="46">
        <v>1</v>
      </c>
      <c r="N702" s="46">
        <v>1</v>
      </c>
      <c r="O702" s="46">
        <v>6</v>
      </c>
      <c r="P702" s="46">
        <v>6</v>
      </c>
      <c r="Q702" s="18"/>
      <c r="R702" s="18"/>
    </row>
    <row r="703" spans="1:18">
      <c r="A703" s="88"/>
      <c r="B703" s="76"/>
      <c r="C703" s="89"/>
      <c r="D703" s="6" t="s">
        <v>6</v>
      </c>
      <c r="E703" s="2">
        <v>25131.3</v>
      </c>
      <c r="F703" s="2">
        <v>25131.3</v>
      </c>
      <c r="G703" s="2">
        <f t="shared" si="240"/>
        <v>0</v>
      </c>
      <c r="H703" s="2">
        <v>25131.3</v>
      </c>
      <c r="I703" s="24">
        <f t="shared" si="236"/>
        <v>100</v>
      </c>
      <c r="J703" s="47"/>
      <c r="K703" s="46"/>
      <c r="L703" s="5"/>
      <c r="M703" s="46"/>
      <c r="N703" s="46"/>
      <c r="O703" s="46"/>
      <c r="P703" s="46"/>
      <c r="Q703" s="18"/>
      <c r="R703" s="18"/>
    </row>
    <row r="704" spans="1:18">
      <c r="A704" s="88"/>
      <c r="B704" s="76"/>
      <c r="C704" s="89"/>
      <c r="D704" s="56" t="s">
        <v>5</v>
      </c>
      <c r="E704" s="2">
        <v>512.88</v>
      </c>
      <c r="F704" s="2">
        <v>512.88300000000004</v>
      </c>
      <c r="G704" s="2">
        <f t="shared" si="240"/>
        <v>3.0000000000427463E-3</v>
      </c>
      <c r="H704" s="2">
        <v>512.88</v>
      </c>
      <c r="I704" s="24">
        <f t="shared" si="236"/>
        <v>99.998999999999995</v>
      </c>
      <c r="J704" s="47"/>
      <c r="K704" s="46"/>
      <c r="L704" s="5"/>
      <c r="M704" s="46"/>
      <c r="N704" s="46"/>
      <c r="O704" s="46"/>
      <c r="P704" s="46"/>
      <c r="Q704" s="18"/>
      <c r="R704" s="18"/>
    </row>
    <row r="705" spans="1:18">
      <c r="A705" s="88"/>
      <c r="B705" s="76"/>
      <c r="C705" s="89"/>
      <c r="D705" s="6" t="s">
        <v>9</v>
      </c>
      <c r="E705" s="2">
        <v>0</v>
      </c>
      <c r="F705" s="2">
        <v>0</v>
      </c>
      <c r="G705" s="2">
        <f t="shared" si="240"/>
        <v>0</v>
      </c>
      <c r="H705" s="2">
        <v>0</v>
      </c>
      <c r="I705" s="24" t="s">
        <v>235</v>
      </c>
      <c r="J705" s="47"/>
      <c r="K705" s="46"/>
      <c r="L705" s="5"/>
      <c r="M705" s="46"/>
      <c r="N705" s="46"/>
      <c r="O705" s="46"/>
      <c r="P705" s="46"/>
      <c r="Q705" s="18"/>
      <c r="R705" s="18"/>
    </row>
    <row r="706" spans="1:18" ht="27.75" customHeight="1">
      <c r="A706" s="88"/>
      <c r="B706" s="76"/>
      <c r="C706" s="89"/>
      <c r="D706" s="13" t="s">
        <v>7</v>
      </c>
      <c r="E706" s="13">
        <v>0</v>
      </c>
      <c r="F706" s="13">
        <v>0</v>
      </c>
      <c r="G706" s="13">
        <f t="shared" si="240"/>
        <v>0</v>
      </c>
      <c r="H706" s="13">
        <v>0</v>
      </c>
      <c r="I706" s="26" t="s">
        <v>235</v>
      </c>
      <c r="J706" s="46"/>
      <c r="K706" s="46"/>
      <c r="L706" s="5"/>
      <c r="M706" s="46"/>
      <c r="N706" s="46"/>
      <c r="O706" s="46"/>
      <c r="P706" s="46"/>
      <c r="Q706" s="18"/>
      <c r="R706" s="18"/>
    </row>
    <row r="707" spans="1:18" ht="20.25" customHeight="1">
      <c r="A707" s="88"/>
      <c r="B707" s="76" t="s">
        <v>147</v>
      </c>
      <c r="C707" s="89" t="s">
        <v>146</v>
      </c>
      <c r="D707" s="10" t="s">
        <v>4</v>
      </c>
      <c r="E707" s="2">
        <f>E708+E709+E710+E711</f>
        <v>0</v>
      </c>
      <c r="F707" s="2">
        <f>F708+F709+F710+F711</f>
        <v>0</v>
      </c>
      <c r="G707" s="2">
        <f t="shared" si="240"/>
        <v>0</v>
      </c>
      <c r="H707" s="2">
        <v>0</v>
      </c>
      <c r="I707" s="24" t="s">
        <v>235</v>
      </c>
      <c r="J707" s="46">
        <v>0</v>
      </c>
      <c r="K707" s="46">
        <v>0</v>
      </c>
      <c r="L707" s="5" t="s">
        <v>235</v>
      </c>
      <c r="M707" s="46">
        <v>1</v>
      </c>
      <c r="N707" s="46">
        <v>1</v>
      </c>
      <c r="O707" s="46">
        <v>6</v>
      </c>
      <c r="P707" s="46">
        <v>6</v>
      </c>
      <c r="Q707" s="18"/>
      <c r="R707" s="18"/>
    </row>
    <row r="708" spans="1:18">
      <c r="A708" s="88"/>
      <c r="B708" s="76"/>
      <c r="C708" s="89"/>
      <c r="D708" s="6" t="s">
        <v>6</v>
      </c>
      <c r="E708" s="2">
        <v>0</v>
      </c>
      <c r="F708" s="2">
        <v>0</v>
      </c>
      <c r="G708" s="2">
        <f t="shared" si="240"/>
        <v>0</v>
      </c>
      <c r="H708" s="2">
        <v>0</v>
      </c>
      <c r="I708" s="24" t="s">
        <v>235</v>
      </c>
      <c r="J708" s="47"/>
      <c r="K708" s="46"/>
      <c r="L708" s="5"/>
      <c r="M708" s="46"/>
      <c r="N708" s="46"/>
      <c r="O708" s="46"/>
      <c r="P708" s="46"/>
      <c r="Q708" s="18"/>
      <c r="R708" s="18"/>
    </row>
    <row r="709" spans="1:18">
      <c r="A709" s="88"/>
      <c r="B709" s="76"/>
      <c r="C709" s="89"/>
      <c r="D709" s="56" t="s">
        <v>5</v>
      </c>
      <c r="E709" s="2">
        <v>0</v>
      </c>
      <c r="F709" s="2">
        <v>0</v>
      </c>
      <c r="G709" s="2">
        <f t="shared" si="240"/>
        <v>0</v>
      </c>
      <c r="H709" s="2">
        <v>0</v>
      </c>
      <c r="I709" s="24" t="s">
        <v>235</v>
      </c>
      <c r="J709" s="47"/>
      <c r="K709" s="46"/>
      <c r="L709" s="5"/>
      <c r="M709" s="46"/>
      <c r="N709" s="46"/>
      <c r="O709" s="46"/>
      <c r="P709" s="46"/>
      <c r="Q709" s="18"/>
      <c r="R709" s="18"/>
    </row>
    <row r="710" spans="1:18">
      <c r="A710" s="88"/>
      <c r="B710" s="76"/>
      <c r="C710" s="89"/>
      <c r="D710" s="6" t="s">
        <v>9</v>
      </c>
      <c r="E710" s="2">
        <v>0</v>
      </c>
      <c r="F710" s="2">
        <v>0</v>
      </c>
      <c r="G710" s="2">
        <f t="shared" si="240"/>
        <v>0</v>
      </c>
      <c r="H710" s="2">
        <v>0</v>
      </c>
      <c r="I710" s="24" t="s">
        <v>235</v>
      </c>
      <c r="J710" s="47"/>
      <c r="K710" s="46"/>
      <c r="L710" s="5"/>
      <c r="M710" s="46"/>
      <c r="N710" s="46"/>
      <c r="O710" s="46"/>
      <c r="P710" s="46"/>
      <c r="Q710" s="18"/>
      <c r="R710" s="18"/>
    </row>
    <row r="711" spans="1:18" ht="29.25" customHeight="1">
      <c r="A711" s="88"/>
      <c r="B711" s="76"/>
      <c r="C711" s="89"/>
      <c r="D711" s="2" t="s">
        <v>7</v>
      </c>
      <c r="E711" s="2">
        <v>0</v>
      </c>
      <c r="F711" s="2">
        <v>0</v>
      </c>
      <c r="G711" s="2">
        <f t="shared" si="240"/>
        <v>0</v>
      </c>
      <c r="H711" s="2">
        <v>0</v>
      </c>
      <c r="I711" s="24" t="s">
        <v>235</v>
      </c>
      <c r="J711" s="46"/>
      <c r="K711" s="46"/>
      <c r="L711" s="5"/>
      <c r="M711" s="46"/>
      <c r="N711" s="46"/>
      <c r="O711" s="46"/>
      <c r="P711" s="46"/>
      <c r="Q711" s="18"/>
      <c r="R711" s="18"/>
    </row>
    <row r="712" spans="1:18" ht="21" customHeight="1">
      <c r="A712" s="88"/>
      <c r="B712" s="76" t="s">
        <v>149</v>
      </c>
      <c r="C712" s="76" t="s">
        <v>161</v>
      </c>
      <c r="D712" s="10" t="s">
        <v>4</v>
      </c>
      <c r="E712" s="2">
        <f>E713+E714+E715+E716</f>
        <v>4673.5700000000006</v>
      </c>
      <c r="F712" s="2">
        <f>F713+F714+F715+F716</f>
        <v>4673.5709999999999</v>
      </c>
      <c r="G712" s="2">
        <f t="shared" si="240"/>
        <v>9.9999999929423211E-4</v>
      </c>
      <c r="H712" s="2">
        <f>SUM(H713+H714+H715+H716)</f>
        <v>4673.5709999999999</v>
      </c>
      <c r="I712" s="24">
        <f t="shared" si="236"/>
        <v>100</v>
      </c>
      <c r="J712" s="5">
        <v>1</v>
      </c>
      <c r="K712" s="5">
        <v>1</v>
      </c>
      <c r="L712" s="5">
        <f t="shared" si="241"/>
        <v>100</v>
      </c>
      <c r="M712" s="46">
        <v>2</v>
      </c>
      <c r="N712" s="46">
        <v>2</v>
      </c>
      <c r="O712" s="46">
        <v>10</v>
      </c>
      <c r="P712" s="46">
        <v>10</v>
      </c>
      <c r="Q712" s="18"/>
      <c r="R712" s="18"/>
    </row>
    <row r="713" spans="1:18">
      <c r="A713" s="88"/>
      <c r="B713" s="76"/>
      <c r="C713" s="76"/>
      <c r="D713" s="6" t="s">
        <v>6</v>
      </c>
      <c r="E713" s="44">
        <v>4580.1000000000004</v>
      </c>
      <c r="F713" s="44">
        <v>4580.1000000000004</v>
      </c>
      <c r="G713" s="2">
        <f t="shared" si="240"/>
        <v>0</v>
      </c>
      <c r="H713" s="2">
        <v>4580.1000000000004</v>
      </c>
      <c r="I713" s="24">
        <f t="shared" si="236"/>
        <v>100</v>
      </c>
      <c r="J713" s="47"/>
      <c r="K713" s="46"/>
      <c r="L713" s="5"/>
      <c r="M713" s="46"/>
      <c r="N713" s="46"/>
      <c r="O713" s="46"/>
      <c r="P713" s="46"/>
      <c r="Q713" s="18"/>
      <c r="R713" s="18"/>
    </row>
    <row r="714" spans="1:18">
      <c r="A714" s="88"/>
      <c r="B714" s="76"/>
      <c r="C714" s="76"/>
      <c r="D714" s="56" t="s">
        <v>5</v>
      </c>
      <c r="E714" s="2">
        <v>93.47</v>
      </c>
      <c r="F714" s="2">
        <v>93.471000000000004</v>
      </c>
      <c r="G714" s="2">
        <f t="shared" si="240"/>
        <v>1.0000000000047748E-3</v>
      </c>
      <c r="H714" s="2">
        <v>93.471000000000004</v>
      </c>
      <c r="I714" s="24">
        <f t="shared" si="236"/>
        <v>100</v>
      </c>
      <c r="J714" s="47"/>
      <c r="K714" s="46"/>
      <c r="L714" s="5"/>
      <c r="M714" s="46"/>
      <c r="N714" s="46"/>
      <c r="O714" s="46"/>
      <c r="P714" s="46"/>
      <c r="Q714" s="18"/>
      <c r="R714" s="18"/>
    </row>
    <row r="715" spans="1:18">
      <c r="A715" s="88"/>
      <c r="B715" s="76"/>
      <c r="C715" s="76"/>
      <c r="D715" s="6" t="s">
        <v>9</v>
      </c>
      <c r="E715" s="2">
        <v>0</v>
      </c>
      <c r="F715" s="2">
        <v>0</v>
      </c>
      <c r="G715" s="2">
        <f t="shared" si="240"/>
        <v>0</v>
      </c>
      <c r="H715" s="2">
        <v>0</v>
      </c>
      <c r="I715" s="24" t="s">
        <v>235</v>
      </c>
      <c r="J715" s="47"/>
      <c r="K715" s="46"/>
      <c r="L715" s="5"/>
      <c r="M715" s="46"/>
      <c r="N715" s="46"/>
      <c r="O715" s="46"/>
      <c r="P715" s="46"/>
      <c r="Q715" s="18"/>
      <c r="R715" s="18"/>
    </row>
    <row r="716" spans="1:18" ht="23.25" customHeight="1">
      <c r="A716" s="88"/>
      <c r="B716" s="76"/>
      <c r="C716" s="76"/>
      <c r="D716" s="13" t="s">
        <v>7</v>
      </c>
      <c r="E716" s="13">
        <v>0</v>
      </c>
      <c r="F716" s="13">
        <v>0</v>
      </c>
      <c r="G716" s="13">
        <f t="shared" si="240"/>
        <v>0</v>
      </c>
      <c r="H716" s="13">
        <v>0</v>
      </c>
      <c r="I716" s="26" t="s">
        <v>235</v>
      </c>
      <c r="J716" s="48"/>
      <c r="K716" s="48"/>
      <c r="L716" s="15"/>
      <c r="M716" s="48"/>
      <c r="N716" s="48"/>
      <c r="O716" s="48"/>
      <c r="P716" s="48"/>
      <c r="Q716" s="17"/>
      <c r="R716" s="17"/>
    </row>
    <row r="717" spans="1:18" ht="21.75" customHeight="1">
      <c r="A717" s="88"/>
      <c r="B717" s="76" t="s">
        <v>150</v>
      </c>
      <c r="C717" s="76" t="s">
        <v>161</v>
      </c>
      <c r="D717" s="10" t="s">
        <v>4</v>
      </c>
      <c r="E717" s="2">
        <f>E718+E719+E720+E721</f>
        <v>13020.01</v>
      </c>
      <c r="F717" s="2">
        <f>F718+F719+F720+U685</f>
        <v>13020.001</v>
      </c>
      <c r="G717" s="2">
        <f t="shared" si="240"/>
        <v>-9.0000000000145519E-3</v>
      </c>
      <c r="H717" s="2">
        <f>SUM(H718+H719+H720+H721)</f>
        <v>13020.001</v>
      </c>
      <c r="I717" s="24">
        <f t="shared" si="236"/>
        <v>100</v>
      </c>
      <c r="J717" s="5">
        <v>0</v>
      </c>
      <c r="K717" s="5">
        <v>0</v>
      </c>
      <c r="L717" s="5" t="s">
        <v>235</v>
      </c>
      <c r="M717" s="5">
        <v>5</v>
      </c>
      <c r="N717" s="5">
        <v>5</v>
      </c>
      <c r="O717" s="5">
        <v>25</v>
      </c>
      <c r="P717" s="5">
        <v>25</v>
      </c>
      <c r="Q717" s="18"/>
      <c r="R717" s="18"/>
    </row>
    <row r="718" spans="1:18">
      <c r="A718" s="88"/>
      <c r="B718" s="76"/>
      <c r="C718" s="76"/>
      <c r="D718" s="6" t="s">
        <v>6</v>
      </c>
      <c r="E718" s="2">
        <v>12759.6</v>
      </c>
      <c r="F718" s="2">
        <v>12759.6</v>
      </c>
      <c r="G718" s="2">
        <f t="shared" si="240"/>
        <v>0</v>
      </c>
      <c r="H718" s="2">
        <v>12759.6</v>
      </c>
      <c r="I718" s="24">
        <f t="shared" si="236"/>
        <v>100</v>
      </c>
      <c r="J718" s="8"/>
      <c r="K718" s="5"/>
      <c r="L718" s="5"/>
      <c r="M718" s="5"/>
      <c r="N718" s="5"/>
      <c r="O718" s="5"/>
      <c r="P718" s="5"/>
      <c r="Q718" s="18"/>
      <c r="R718" s="18"/>
    </row>
    <row r="719" spans="1:18">
      <c r="A719" s="88"/>
      <c r="B719" s="76"/>
      <c r="C719" s="76"/>
      <c r="D719" s="56" t="s">
        <v>5</v>
      </c>
      <c r="E719" s="2">
        <v>260.41000000000003</v>
      </c>
      <c r="F719" s="2">
        <v>260.40100000000001</v>
      </c>
      <c r="G719" s="2">
        <f t="shared" si="240"/>
        <v>-9.0000000000145519E-3</v>
      </c>
      <c r="H719" s="2">
        <v>260.40100000000001</v>
      </c>
      <c r="I719" s="24">
        <f t="shared" si="236"/>
        <v>100</v>
      </c>
      <c r="J719" s="8"/>
      <c r="K719" s="5"/>
      <c r="L719" s="5"/>
      <c r="M719" s="5"/>
      <c r="N719" s="5"/>
      <c r="O719" s="5"/>
      <c r="P719" s="5"/>
      <c r="Q719" s="18"/>
      <c r="R719" s="18"/>
    </row>
    <row r="720" spans="1:18">
      <c r="A720" s="88"/>
      <c r="B720" s="76"/>
      <c r="C720" s="76"/>
      <c r="D720" s="6" t="s">
        <v>9</v>
      </c>
      <c r="E720" s="2">
        <v>0</v>
      </c>
      <c r="F720" s="2">
        <v>0</v>
      </c>
      <c r="G720" s="2">
        <f t="shared" si="240"/>
        <v>0</v>
      </c>
      <c r="H720" s="2">
        <v>0</v>
      </c>
      <c r="I720" s="24" t="s">
        <v>235</v>
      </c>
      <c r="J720" s="8"/>
      <c r="K720" s="5"/>
      <c r="L720" s="5"/>
      <c r="M720" s="5"/>
      <c r="N720" s="5"/>
      <c r="O720" s="5"/>
      <c r="P720" s="5"/>
      <c r="Q720" s="18"/>
      <c r="R720" s="18"/>
    </row>
    <row r="721" spans="1:18" ht="26.25" customHeight="1">
      <c r="A721" s="88"/>
      <c r="B721" s="76"/>
      <c r="C721" s="76"/>
      <c r="D721" s="2" t="s">
        <v>7</v>
      </c>
      <c r="E721" s="2">
        <v>0</v>
      </c>
      <c r="F721" s="2">
        <v>0</v>
      </c>
      <c r="G721" s="2">
        <f t="shared" si="240"/>
        <v>0</v>
      </c>
      <c r="H721" s="2">
        <v>0</v>
      </c>
      <c r="I721" s="24" t="s">
        <v>235</v>
      </c>
      <c r="J721" s="5"/>
      <c r="K721" s="5"/>
      <c r="L721" s="5"/>
      <c r="M721" s="5"/>
      <c r="N721" s="5"/>
      <c r="O721" s="5"/>
      <c r="P721" s="5"/>
      <c r="Q721" s="18"/>
      <c r="R721" s="18"/>
    </row>
    <row r="722" spans="1:18" ht="29.25" customHeight="1">
      <c r="A722" s="88"/>
      <c r="B722" s="76" t="s">
        <v>151</v>
      </c>
      <c r="C722" s="76" t="s">
        <v>161</v>
      </c>
      <c r="D722" s="10" t="s">
        <v>4</v>
      </c>
      <c r="E722" s="2">
        <f>E723+E724+E725+E726</f>
        <v>51041.4</v>
      </c>
      <c r="F722" s="2">
        <f>F723+F724+F725+F726</f>
        <v>51041.400999999998</v>
      </c>
      <c r="G722" s="2">
        <f t="shared" si="240"/>
        <v>9.9999999656574801E-4</v>
      </c>
      <c r="H722" s="2">
        <f>SUM(H723+H724+H725+H726)</f>
        <v>51041.4</v>
      </c>
      <c r="I722" s="24">
        <f t="shared" si="236"/>
        <v>100</v>
      </c>
      <c r="J722" s="23">
        <v>1</v>
      </c>
      <c r="K722" s="5">
        <v>1</v>
      </c>
      <c r="L722" s="5">
        <f t="shared" si="241"/>
        <v>100</v>
      </c>
      <c r="M722" s="5">
        <v>7</v>
      </c>
      <c r="N722" s="5">
        <v>7</v>
      </c>
      <c r="O722" s="5">
        <v>42</v>
      </c>
      <c r="P722" s="5">
        <v>42</v>
      </c>
      <c r="Q722" s="18"/>
      <c r="R722" s="18"/>
    </row>
    <row r="723" spans="1:18">
      <c r="A723" s="88"/>
      <c r="B723" s="76"/>
      <c r="C723" s="76"/>
      <c r="D723" s="6" t="s">
        <v>6</v>
      </c>
      <c r="E723" s="2">
        <v>25731.5</v>
      </c>
      <c r="F723" s="2">
        <v>25731.5</v>
      </c>
      <c r="G723" s="2">
        <f t="shared" si="240"/>
        <v>0</v>
      </c>
      <c r="H723" s="2">
        <v>25731.5</v>
      </c>
      <c r="I723" s="24">
        <f t="shared" si="236"/>
        <v>100</v>
      </c>
      <c r="J723" s="8"/>
      <c r="K723" s="5"/>
      <c r="L723" s="5"/>
      <c r="M723" s="5"/>
      <c r="N723" s="5"/>
      <c r="O723" s="5"/>
      <c r="P723" s="5"/>
      <c r="Q723" s="18"/>
      <c r="R723" s="18"/>
    </row>
    <row r="724" spans="1:18">
      <c r="A724" s="88"/>
      <c r="B724" s="76"/>
      <c r="C724" s="76"/>
      <c r="D724" s="56" t="s">
        <v>5</v>
      </c>
      <c r="E724" s="2">
        <v>25309.9</v>
      </c>
      <c r="F724" s="2">
        <v>25309.901000000002</v>
      </c>
      <c r="G724" s="2">
        <f t="shared" si="240"/>
        <v>1.0000000002037268E-3</v>
      </c>
      <c r="H724" s="2">
        <v>25309.9</v>
      </c>
      <c r="I724" s="24">
        <f t="shared" si="236"/>
        <v>100</v>
      </c>
      <c r="J724" s="8"/>
      <c r="K724" s="5"/>
      <c r="L724" s="5"/>
      <c r="M724" s="5"/>
      <c r="N724" s="5"/>
      <c r="O724" s="5"/>
      <c r="P724" s="5"/>
      <c r="Q724" s="18"/>
      <c r="R724" s="18"/>
    </row>
    <row r="725" spans="1:18">
      <c r="A725" s="88"/>
      <c r="B725" s="76"/>
      <c r="C725" s="76"/>
      <c r="D725" s="6" t="s">
        <v>9</v>
      </c>
      <c r="E725" s="2">
        <v>0</v>
      </c>
      <c r="F725" s="2">
        <v>0</v>
      </c>
      <c r="G725" s="2">
        <f t="shared" si="240"/>
        <v>0</v>
      </c>
      <c r="H725" s="2">
        <v>0</v>
      </c>
      <c r="I725" s="24" t="s">
        <v>235</v>
      </c>
      <c r="J725" s="8"/>
      <c r="K725" s="5"/>
      <c r="L725" s="5"/>
      <c r="M725" s="5"/>
      <c r="N725" s="5"/>
      <c r="O725" s="5"/>
      <c r="P725" s="5"/>
      <c r="Q725" s="18"/>
      <c r="R725" s="18"/>
    </row>
    <row r="726" spans="1:18" ht="30" customHeight="1">
      <c r="A726" s="88"/>
      <c r="B726" s="76"/>
      <c r="C726" s="76"/>
      <c r="D726" s="2" t="s">
        <v>7</v>
      </c>
      <c r="E726" s="2">
        <v>0</v>
      </c>
      <c r="F726" s="2">
        <v>0</v>
      </c>
      <c r="G726" s="2">
        <f t="shared" si="240"/>
        <v>0</v>
      </c>
      <c r="H726" s="2">
        <v>0</v>
      </c>
      <c r="I726" s="24" t="s">
        <v>235</v>
      </c>
      <c r="J726" s="5"/>
      <c r="K726" s="5"/>
      <c r="L726" s="5"/>
      <c r="M726" s="5"/>
      <c r="N726" s="5"/>
      <c r="O726" s="5"/>
      <c r="P726" s="5"/>
      <c r="Q726" s="18"/>
      <c r="R726" s="18"/>
    </row>
    <row r="727" spans="1:18" ht="27" customHeight="1">
      <c r="A727" s="88"/>
      <c r="B727" s="76" t="s">
        <v>152</v>
      </c>
      <c r="C727" s="89" t="s">
        <v>146</v>
      </c>
      <c r="D727" s="10" t="s">
        <v>4</v>
      </c>
      <c r="E727" s="2">
        <f>E728+E729+E730+E731</f>
        <v>0</v>
      </c>
      <c r="F727" s="2">
        <f>F728+F729+F730+F731</f>
        <v>0</v>
      </c>
      <c r="G727" s="2">
        <f t="shared" si="240"/>
        <v>0</v>
      </c>
      <c r="H727" s="2">
        <v>0</v>
      </c>
      <c r="I727" s="24" t="s">
        <v>235</v>
      </c>
      <c r="J727" s="5">
        <v>1</v>
      </c>
      <c r="K727" s="5">
        <v>1</v>
      </c>
      <c r="L727" s="5">
        <f t="shared" si="241"/>
        <v>100</v>
      </c>
      <c r="M727" s="5">
        <v>2</v>
      </c>
      <c r="N727" s="5">
        <v>2</v>
      </c>
      <c r="O727" s="5">
        <v>23</v>
      </c>
      <c r="P727" s="5">
        <v>23</v>
      </c>
      <c r="Q727" s="18"/>
      <c r="R727" s="18"/>
    </row>
    <row r="728" spans="1:18">
      <c r="A728" s="88"/>
      <c r="B728" s="76"/>
      <c r="C728" s="89"/>
      <c r="D728" s="6" t="s">
        <v>6</v>
      </c>
      <c r="E728" s="2">
        <v>0</v>
      </c>
      <c r="F728" s="2">
        <v>0</v>
      </c>
      <c r="G728" s="2">
        <f t="shared" si="240"/>
        <v>0</v>
      </c>
      <c r="H728" s="2">
        <v>0</v>
      </c>
      <c r="I728" s="24" t="s">
        <v>235</v>
      </c>
      <c r="J728" s="8"/>
      <c r="K728" s="5"/>
      <c r="L728" s="5"/>
      <c r="M728" s="5"/>
      <c r="N728" s="5"/>
      <c r="O728" s="5"/>
      <c r="P728" s="5"/>
      <c r="Q728" s="18"/>
      <c r="R728" s="18"/>
    </row>
    <row r="729" spans="1:18">
      <c r="A729" s="88"/>
      <c r="B729" s="76"/>
      <c r="C729" s="89"/>
      <c r="D729" s="56" t="s">
        <v>5</v>
      </c>
      <c r="E729" s="2">
        <v>0</v>
      </c>
      <c r="F729" s="2">
        <v>0</v>
      </c>
      <c r="G729" s="2">
        <f t="shared" si="240"/>
        <v>0</v>
      </c>
      <c r="H729" s="2">
        <v>0</v>
      </c>
      <c r="I729" s="24" t="s">
        <v>235</v>
      </c>
      <c r="J729" s="8"/>
      <c r="K729" s="5"/>
      <c r="L729" s="5"/>
      <c r="M729" s="5"/>
      <c r="N729" s="5"/>
      <c r="O729" s="5"/>
      <c r="P729" s="5"/>
      <c r="Q729" s="18"/>
      <c r="R729" s="18"/>
    </row>
    <row r="730" spans="1:18">
      <c r="A730" s="88"/>
      <c r="B730" s="76"/>
      <c r="C730" s="89"/>
      <c r="D730" s="6" t="s">
        <v>9</v>
      </c>
      <c r="E730" s="2">
        <v>0</v>
      </c>
      <c r="F730" s="2">
        <v>0</v>
      </c>
      <c r="G730" s="2">
        <f t="shared" si="240"/>
        <v>0</v>
      </c>
      <c r="H730" s="2">
        <v>0</v>
      </c>
      <c r="I730" s="24" t="s">
        <v>235</v>
      </c>
      <c r="J730" s="8"/>
      <c r="K730" s="5"/>
      <c r="L730" s="5"/>
      <c r="M730" s="5"/>
      <c r="N730" s="5"/>
      <c r="O730" s="5"/>
      <c r="P730" s="5"/>
      <c r="Q730" s="18"/>
      <c r="R730" s="18"/>
    </row>
    <row r="731" spans="1:18" ht="25.5" customHeight="1">
      <c r="A731" s="88"/>
      <c r="B731" s="76"/>
      <c r="C731" s="89"/>
      <c r="D731" s="13" t="s">
        <v>7</v>
      </c>
      <c r="E731" s="2">
        <v>0</v>
      </c>
      <c r="F731" s="2">
        <v>0</v>
      </c>
      <c r="G731" s="2">
        <f t="shared" si="240"/>
        <v>0</v>
      </c>
      <c r="H731" s="2">
        <v>0</v>
      </c>
      <c r="I731" s="24" t="s">
        <v>235</v>
      </c>
      <c r="J731" s="15"/>
      <c r="K731" s="15"/>
      <c r="L731" s="15"/>
      <c r="M731" s="15"/>
      <c r="N731" s="5"/>
      <c r="O731" s="5"/>
      <c r="P731" s="5"/>
      <c r="Q731" s="18"/>
      <c r="R731" s="18"/>
    </row>
    <row r="732" spans="1:18" ht="27" customHeight="1">
      <c r="A732" s="90"/>
      <c r="B732" s="76" t="s">
        <v>153</v>
      </c>
      <c r="C732" s="89" t="s">
        <v>146</v>
      </c>
      <c r="D732" s="10" t="s">
        <v>4</v>
      </c>
      <c r="E732" s="2">
        <f>E733+E734+E735+E736</f>
        <v>3661.91</v>
      </c>
      <c r="F732" s="2">
        <f>F733+F734+F735+F736</f>
        <v>3661.91</v>
      </c>
      <c r="G732" s="2">
        <f t="shared" si="240"/>
        <v>0</v>
      </c>
      <c r="H732" s="2">
        <f>SUM(H733+H734+H735+H736)</f>
        <v>3661.91</v>
      </c>
      <c r="I732" s="24">
        <f t="shared" si="236"/>
        <v>100</v>
      </c>
      <c r="J732" s="5">
        <v>8</v>
      </c>
      <c r="K732" s="5">
        <v>8</v>
      </c>
      <c r="L732" s="5">
        <f t="shared" si="241"/>
        <v>100</v>
      </c>
      <c r="M732" s="46">
        <v>2</v>
      </c>
      <c r="N732" s="46">
        <v>2</v>
      </c>
      <c r="O732" s="46">
        <v>17</v>
      </c>
      <c r="P732" s="46">
        <v>17</v>
      </c>
      <c r="Q732" s="18"/>
      <c r="R732" s="18"/>
    </row>
    <row r="733" spans="1:18">
      <c r="A733" s="90"/>
      <c r="B733" s="76"/>
      <c r="C733" s="89"/>
      <c r="D733" s="6" t="s">
        <v>6</v>
      </c>
      <c r="E733" s="2">
        <v>0</v>
      </c>
      <c r="F733" s="2">
        <v>0</v>
      </c>
      <c r="G733" s="2">
        <f t="shared" si="240"/>
        <v>0</v>
      </c>
      <c r="H733" s="2">
        <v>0</v>
      </c>
      <c r="I733" s="24" t="s">
        <v>235</v>
      </c>
      <c r="J733" s="8"/>
      <c r="K733" s="5"/>
      <c r="L733" s="5"/>
      <c r="M733" s="46"/>
      <c r="N733" s="46"/>
      <c r="O733" s="46"/>
      <c r="P733" s="46"/>
      <c r="Q733" s="18"/>
      <c r="R733" s="18"/>
    </row>
    <row r="734" spans="1:18">
      <c r="A734" s="90"/>
      <c r="B734" s="76"/>
      <c r="C734" s="89"/>
      <c r="D734" s="56" t="s">
        <v>5</v>
      </c>
      <c r="E734" s="2">
        <v>3161.91</v>
      </c>
      <c r="F734" s="2">
        <v>3161.91</v>
      </c>
      <c r="G734" s="2">
        <f t="shared" si="240"/>
        <v>0</v>
      </c>
      <c r="H734" s="2">
        <v>3161.91</v>
      </c>
      <c r="I734" s="24">
        <f t="shared" si="236"/>
        <v>100</v>
      </c>
      <c r="J734" s="8"/>
      <c r="K734" s="5"/>
      <c r="L734" s="5"/>
      <c r="M734" s="46"/>
      <c r="N734" s="46"/>
      <c r="O734" s="46"/>
      <c r="P734" s="46"/>
      <c r="Q734" s="18"/>
      <c r="R734" s="18"/>
    </row>
    <row r="735" spans="1:18">
      <c r="A735" s="90"/>
      <c r="B735" s="76"/>
      <c r="C735" s="89"/>
      <c r="D735" s="6" t="s">
        <v>9</v>
      </c>
      <c r="E735" s="2">
        <v>0</v>
      </c>
      <c r="F735" s="2">
        <v>0</v>
      </c>
      <c r="G735" s="2">
        <f t="shared" si="240"/>
        <v>0</v>
      </c>
      <c r="H735" s="2">
        <v>0</v>
      </c>
      <c r="I735" s="24" t="s">
        <v>235</v>
      </c>
      <c r="J735" s="8"/>
      <c r="K735" s="5"/>
      <c r="L735" s="5"/>
      <c r="M735" s="46"/>
      <c r="N735" s="46"/>
      <c r="O735" s="46"/>
      <c r="P735" s="46"/>
      <c r="Q735" s="18"/>
      <c r="R735" s="18"/>
    </row>
    <row r="736" spans="1:18" ht="25.5" customHeight="1">
      <c r="A736" s="90"/>
      <c r="B736" s="76"/>
      <c r="C736" s="89"/>
      <c r="D736" s="13" t="s">
        <v>7</v>
      </c>
      <c r="E736" s="2">
        <v>500</v>
      </c>
      <c r="F736" s="2">
        <v>500</v>
      </c>
      <c r="G736" s="2">
        <f t="shared" si="240"/>
        <v>0</v>
      </c>
      <c r="H736" s="2">
        <v>500</v>
      </c>
      <c r="I736" s="24">
        <f t="shared" si="236"/>
        <v>100</v>
      </c>
      <c r="J736" s="5"/>
      <c r="K736" s="5"/>
      <c r="L736" s="5"/>
      <c r="M736" s="46"/>
      <c r="N736" s="46"/>
      <c r="O736" s="46"/>
      <c r="P736" s="46"/>
      <c r="Q736" s="18"/>
      <c r="R736" s="18"/>
    </row>
    <row r="737" spans="1:18" ht="29.25" customHeight="1">
      <c r="A737" s="88"/>
      <c r="B737" s="76" t="s">
        <v>154</v>
      </c>
      <c r="C737" s="89" t="s">
        <v>146</v>
      </c>
      <c r="D737" s="10" t="s">
        <v>4</v>
      </c>
      <c r="E737" s="2">
        <f>E738+E739+E740+E741</f>
        <v>32503.26</v>
      </c>
      <c r="F737" s="2">
        <f>F738+F739+F740+F741</f>
        <v>31082.925999999999</v>
      </c>
      <c r="G737" s="2">
        <f t="shared" si="240"/>
        <v>-1420.3339999999989</v>
      </c>
      <c r="H737" s="2">
        <f>SUM(H738+H739+H740+H741)</f>
        <v>30960.519</v>
      </c>
      <c r="I737" s="24">
        <f t="shared" si="236"/>
        <v>99.605999999999995</v>
      </c>
      <c r="J737" s="5">
        <v>5</v>
      </c>
      <c r="K737" s="5">
        <v>5</v>
      </c>
      <c r="L737" s="5">
        <f t="shared" si="241"/>
        <v>100</v>
      </c>
      <c r="M737" s="46">
        <v>2</v>
      </c>
      <c r="N737" s="46">
        <v>2</v>
      </c>
      <c r="O737" s="46">
        <v>13</v>
      </c>
      <c r="P737" s="46">
        <v>13</v>
      </c>
      <c r="Q737" s="18"/>
      <c r="R737" s="18"/>
    </row>
    <row r="738" spans="1:18">
      <c r="A738" s="88"/>
      <c r="B738" s="76"/>
      <c r="C738" s="89"/>
      <c r="D738" s="6" t="s">
        <v>6</v>
      </c>
      <c r="E738" s="2">
        <v>0</v>
      </c>
      <c r="F738" s="2">
        <v>0</v>
      </c>
      <c r="G738" s="2">
        <f t="shared" si="240"/>
        <v>0</v>
      </c>
      <c r="H738" s="2">
        <v>0</v>
      </c>
      <c r="I738" s="24" t="s">
        <v>235</v>
      </c>
      <c r="J738" s="8"/>
      <c r="K738" s="5"/>
      <c r="L738" s="5"/>
      <c r="M738" s="46"/>
      <c r="N738" s="46"/>
      <c r="O738" s="46"/>
      <c r="P738" s="46"/>
      <c r="Q738" s="18"/>
      <c r="R738" s="18"/>
    </row>
    <row r="739" spans="1:18">
      <c r="A739" s="88"/>
      <c r="B739" s="76"/>
      <c r="C739" s="89"/>
      <c r="D739" s="56" t="s">
        <v>5</v>
      </c>
      <c r="E739" s="2">
        <v>32503.26</v>
      </c>
      <c r="F739" s="2">
        <v>31082.925999999999</v>
      </c>
      <c r="G739" s="2">
        <f t="shared" si="240"/>
        <v>-1420.3339999999989</v>
      </c>
      <c r="H739" s="2">
        <v>30960.519</v>
      </c>
      <c r="I739" s="24">
        <f t="shared" si="236"/>
        <v>99.605999999999995</v>
      </c>
      <c r="J739" s="8"/>
      <c r="K739" s="5"/>
      <c r="L739" s="5"/>
      <c r="M739" s="46"/>
      <c r="N739" s="46"/>
      <c r="O739" s="46"/>
      <c r="P739" s="46"/>
      <c r="Q739" s="18"/>
      <c r="R739" s="18"/>
    </row>
    <row r="740" spans="1:18">
      <c r="A740" s="88"/>
      <c r="B740" s="76"/>
      <c r="C740" s="89"/>
      <c r="D740" s="6" t="s">
        <v>9</v>
      </c>
      <c r="E740" s="2">
        <v>0</v>
      </c>
      <c r="F740" s="2">
        <v>0</v>
      </c>
      <c r="G740" s="2">
        <f t="shared" si="240"/>
        <v>0</v>
      </c>
      <c r="H740" s="2">
        <v>0</v>
      </c>
      <c r="I740" s="24" t="s">
        <v>235</v>
      </c>
      <c r="J740" s="8"/>
      <c r="K740" s="5"/>
      <c r="L740" s="5"/>
      <c r="M740" s="46"/>
      <c r="N740" s="46"/>
      <c r="O740" s="46"/>
      <c r="P740" s="46"/>
      <c r="Q740" s="18"/>
      <c r="R740" s="18"/>
    </row>
    <row r="741" spans="1:18" ht="25.5" customHeight="1">
      <c r="A741" s="88"/>
      <c r="B741" s="76"/>
      <c r="C741" s="89"/>
      <c r="D741" s="13" t="s">
        <v>7</v>
      </c>
      <c r="E741" s="13">
        <v>0</v>
      </c>
      <c r="F741" s="13">
        <v>0</v>
      </c>
      <c r="G741" s="13">
        <f t="shared" si="240"/>
        <v>0</v>
      </c>
      <c r="H741" s="13">
        <v>0</v>
      </c>
      <c r="I741" s="26" t="s">
        <v>235</v>
      </c>
      <c r="J741" s="5"/>
      <c r="K741" s="5"/>
      <c r="L741" s="5"/>
      <c r="M741" s="46"/>
      <c r="N741" s="46"/>
      <c r="O741" s="46"/>
      <c r="P741" s="46"/>
      <c r="Q741" s="18"/>
      <c r="R741" s="18"/>
    </row>
    <row r="742" spans="1:18">
      <c r="A742" s="88"/>
      <c r="B742" s="76" t="s">
        <v>155</v>
      </c>
      <c r="C742" s="76" t="s">
        <v>161</v>
      </c>
      <c r="D742" s="10" t="s">
        <v>4</v>
      </c>
      <c r="E742" s="2">
        <f>E743+E744+E745+E746</f>
        <v>65378.83</v>
      </c>
      <c r="F742" s="2">
        <f>F743+F744+F745+F746</f>
        <v>79877.626000000004</v>
      </c>
      <c r="G742" s="2">
        <f t="shared" si="240"/>
        <v>14498.796000000002</v>
      </c>
      <c r="H742" s="2">
        <f>SUM(H743+H744+H745+H746)</f>
        <v>79877.626000000004</v>
      </c>
      <c r="I742" s="24">
        <f t="shared" si="236"/>
        <v>100</v>
      </c>
      <c r="J742" s="5">
        <v>3</v>
      </c>
      <c r="K742" s="5">
        <v>3</v>
      </c>
      <c r="L742" s="5">
        <f t="shared" si="241"/>
        <v>100</v>
      </c>
      <c r="M742" s="46">
        <v>4</v>
      </c>
      <c r="N742" s="46">
        <v>4</v>
      </c>
      <c r="O742" s="46">
        <v>15</v>
      </c>
      <c r="P742" s="46">
        <v>15</v>
      </c>
      <c r="Q742" s="18"/>
      <c r="R742" s="18"/>
    </row>
    <row r="743" spans="1:18">
      <c r="A743" s="88"/>
      <c r="B743" s="76"/>
      <c r="C743" s="76"/>
      <c r="D743" s="6" t="s">
        <v>6</v>
      </c>
      <c r="E743" s="2">
        <v>0</v>
      </c>
      <c r="F743" s="2">
        <v>0</v>
      </c>
      <c r="G743" s="2">
        <f t="shared" si="240"/>
        <v>0</v>
      </c>
      <c r="H743" s="2">
        <v>0</v>
      </c>
      <c r="I743" s="24" t="s">
        <v>235</v>
      </c>
      <c r="J743" s="8"/>
      <c r="K743" s="5"/>
      <c r="L743" s="5"/>
      <c r="M743" s="46"/>
      <c r="N743" s="46"/>
      <c r="O743" s="46"/>
      <c r="P743" s="46"/>
      <c r="Q743" s="18"/>
      <c r="R743" s="18"/>
    </row>
    <row r="744" spans="1:18">
      <c r="A744" s="88"/>
      <c r="B744" s="76"/>
      <c r="C744" s="76"/>
      <c r="D744" s="56" t="s">
        <v>5</v>
      </c>
      <c r="E744" s="2">
        <v>65378.83</v>
      </c>
      <c r="F744" s="2">
        <v>79877.626000000004</v>
      </c>
      <c r="G744" s="2">
        <f t="shared" si="240"/>
        <v>14498.796000000002</v>
      </c>
      <c r="H744" s="2">
        <v>79877.626000000004</v>
      </c>
      <c r="I744" s="24">
        <f t="shared" si="236"/>
        <v>100</v>
      </c>
      <c r="J744" s="8"/>
      <c r="K744" s="5"/>
      <c r="L744" s="5"/>
      <c r="M744" s="46"/>
      <c r="N744" s="46"/>
      <c r="O744" s="46"/>
      <c r="P744" s="46"/>
      <c r="Q744" s="18"/>
      <c r="R744" s="18"/>
    </row>
    <row r="745" spans="1:18" ht="16.5" customHeight="1">
      <c r="A745" s="88"/>
      <c r="B745" s="76"/>
      <c r="C745" s="76"/>
      <c r="D745" s="6" t="s">
        <v>9</v>
      </c>
      <c r="E745" s="2">
        <v>0</v>
      </c>
      <c r="F745" s="2">
        <v>0</v>
      </c>
      <c r="G745" s="2">
        <f t="shared" si="240"/>
        <v>0</v>
      </c>
      <c r="H745" s="2">
        <v>0</v>
      </c>
      <c r="I745" s="24" t="s">
        <v>235</v>
      </c>
      <c r="J745" s="8"/>
      <c r="K745" s="5"/>
      <c r="L745" s="5"/>
      <c r="M745" s="46"/>
      <c r="N745" s="46"/>
      <c r="O745" s="46"/>
      <c r="P745" s="46"/>
      <c r="Q745" s="18"/>
      <c r="R745" s="18"/>
    </row>
    <row r="746" spans="1:18" ht="24" customHeight="1">
      <c r="A746" s="88"/>
      <c r="B746" s="76"/>
      <c r="C746" s="76"/>
      <c r="D746" s="13" t="s">
        <v>7</v>
      </c>
      <c r="E746" s="13">
        <v>0</v>
      </c>
      <c r="F746" s="13">
        <v>0</v>
      </c>
      <c r="G746" s="13">
        <f t="shared" si="240"/>
        <v>0</v>
      </c>
      <c r="H746" s="13">
        <v>0</v>
      </c>
      <c r="I746" s="26" t="s">
        <v>235</v>
      </c>
      <c r="J746" s="5"/>
      <c r="K746" s="5"/>
      <c r="L746" s="5"/>
      <c r="M746" s="46"/>
      <c r="N746" s="46"/>
      <c r="O746" s="46"/>
      <c r="P746" s="46"/>
      <c r="Q746" s="18"/>
      <c r="R746" s="18"/>
    </row>
    <row r="747" spans="1:18" ht="28.5" customHeight="1">
      <c r="A747" s="90"/>
      <c r="B747" s="76" t="s">
        <v>156</v>
      </c>
      <c r="C747" s="76" t="s">
        <v>161</v>
      </c>
      <c r="D747" s="10" t="s">
        <v>4</v>
      </c>
      <c r="E747" s="2">
        <f>E748+E749+E750+E751</f>
        <v>55689.440000000002</v>
      </c>
      <c r="F747" s="2">
        <f>F748+F749+F750+F751</f>
        <v>58398.042999999998</v>
      </c>
      <c r="G747" s="2">
        <f t="shared" si="240"/>
        <v>2708.6029999999955</v>
      </c>
      <c r="H747" s="2">
        <f>SUM(H748+H749+H750+H751)</f>
        <v>58374.491000000002</v>
      </c>
      <c r="I747" s="24">
        <f t="shared" ref="I747:I764" si="245">ROUND(H747/F747 *100,3)</f>
        <v>99.96</v>
      </c>
      <c r="J747" s="5">
        <v>0</v>
      </c>
      <c r="K747" s="5">
        <v>0</v>
      </c>
      <c r="L747" s="5" t="s">
        <v>235</v>
      </c>
      <c r="M747" s="5">
        <v>3</v>
      </c>
      <c r="N747" s="5">
        <v>3</v>
      </c>
      <c r="O747" s="5">
        <v>5</v>
      </c>
      <c r="P747" s="5">
        <v>5</v>
      </c>
      <c r="Q747" s="18"/>
      <c r="R747" s="18"/>
    </row>
    <row r="748" spans="1:18">
      <c r="A748" s="90"/>
      <c r="B748" s="76"/>
      <c r="C748" s="76"/>
      <c r="D748" s="6" t="s">
        <v>6</v>
      </c>
      <c r="E748" s="2">
        <v>0</v>
      </c>
      <c r="F748" s="2">
        <v>0</v>
      </c>
      <c r="G748" s="2">
        <f t="shared" si="240"/>
        <v>0</v>
      </c>
      <c r="H748" s="2">
        <v>0</v>
      </c>
      <c r="I748" s="24" t="s">
        <v>235</v>
      </c>
      <c r="J748" s="8"/>
      <c r="K748" s="5"/>
      <c r="L748" s="5"/>
      <c r="M748" s="5"/>
      <c r="N748" s="5"/>
      <c r="O748" s="5"/>
      <c r="P748" s="5"/>
      <c r="Q748" s="18"/>
      <c r="R748" s="18"/>
    </row>
    <row r="749" spans="1:18">
      <c r="A749" s="90"/>
      <c r="B749" s="76"/>
      <c r="C749" s="76"/>
      <c r="D749" s="56" t="s">
        <v>5</v>
      </c>
      <c r="E749" s="2">
        <v>55689.440000000002</v>
      </c>
      <c r="F749" s="2">
        <v>58398.042999999998</v>
      </c>
      <c r="G749" s="2">
        <f t="shared" si="240"/>
        <v>2708.6029999999955</v>
      </c>
      <c r="H749" s="2">
        <v>58374.491000000002</v>
      </c>
      <c r="I749" s="24">
        <f t="shared" si="245"/>
        <v>99.96</v>
      </c>
      <c r="J749" s="8"/>
      <c r="K749" s="5"/>
      <c r="L749" s="5"/>
      <c r="M749" s="5"/>
      <c r="N749" s="5"/>
      <c r="O749" s="5"/>
      <c r="P749" s="5"/>
      <c r="Q749" s="18"/>
      <c r="R749" s="18"/>
    </row>
    <row r="750" spans="1:18">
      <c r="A750" s="90"/>
      <c r="B750" s="76"/>
      <c r="C750" s="76"/>
      <c r="D750" s="6" t="s">
        <v>9</v>
      </c>
      <c r="E750" s="2">
        <v>0</v>
      </c>
      <c r="F750" s="2">
        <v>0</v>
      </c>
      <c r="G750" s="2">
        <f t="shared" si="240"/>
        <v>0</v>
      </c>
      <c r="H750" s="2">
        <v>0</v>
      </c>
      <c r="I750" s="24" t="s">
        <v>235</v>
      </c>
      <c r="J750" s="8"/>
      <c r="K750" s="5"/>
      <c r="L750" s="5"/>
      <c r="M750" s="5"/>
      <c r="N750" s="5"/>
      <c r="O750" s="5"/>
      <c r="P750" s="5"/>
      <c r="Q750" s="18"/>
      <c r="R750" s="18"/>
    </row>
    <row r="751" spans="1:18" ht="24" customHeight="1">
      <c r="A751" s="90"/>
      <c r="B751" s="76"/>
      <c r="C751" s="76"/>
      <c r="D751" s="13" t="s">
        <v>7</v>
      </c>
      <c r="E751" s="13">
        <v>0</v>
      </c>
      <c r="F751" s="13">
        <v>0</v>
      </c>
      <c r="G751" s="13">
        <f t="shared" si="240"/>
        <v>0</v>
      </c>
      <c r="H751" s="13">
        <v>0</v>
      </c>
      <c r="I751" s="26" t="s">
        <v>235</v>
      </c>
      <c r="J751" s="15"/>
      <c r="K751" s="15"/>
      <c r="L751" s="15"/>
      <c r="M751" s="15"/>
      <c r="N751" s="5"/>
      <c r="O751" s="5"/>
      <c r="P751" s="5"/>
      <c r="Q751" s="18"/>
      <c r="R751" s="18"/>
    </row>
    <row r="752" spans="1:18" ht="29.25" customHeight="1">
      <c r="A752" s="88"/>
      <c r="B752" s="76" t="s">
        <v>157</v>
      </c>
      <c r="C752" s="89" t="s">
        <v>146</v>
      </c>
      <c r="D752" s="10" t="s">
        <v>4</v>
      </c>
      <c r="E752" s="2">
        <f>E753+E754+E755+E756</f>
        <v>24619.32</v>
      </c>
      <c r="F752" s="2">
        <f>F753+F754+F755+F756</f>
        <v>22217.453000000001</v>
      </c>
      <c r="G752" s="2">
        <f t="shared" si="240"/>
        <v>-2401.8669999999984</v>
      </c>
      <c r="H752" s="2">
        <f>SUM(H753+H754+H755+H756)</f>
        <v>21476.595000000001</v>
      </c>
      <c r="I752" s="24">
        <f t="shared" si="245"/>
        <v>96.665000000000006</v>
      </c>
      <c r="J752" s="23">
        <v>5</v>
      </c>
      <c r="K752" s="5">
        <v>5</v>
      </c>
      <c r="L752" s="5">
        <f t="shared" si="241"/>
        <v>100</v>
      </c>
      <c r="M752" s="5">
        <v>4</v>
      </c>
      <c r="N752" s="5">
        <v>4</v>
      </c>
      <c r="O752" s="5">
        <v>11</v>
      </c>
      <c r="P752" s="5">
        <v>11</v>
      </c>
      <c r="Q752" s="18"/>
      <c r="R752" s="18"/>
    </row>
    <row r="753" spans="1:18">
      <c r="A753" s="88"/>
      <c r="B753" s="76"/>
      <c r="C753" s="89"/>
      <c r="D753" s="6" t="s">
        <v>6</v>
      </c>
      <c r="E753" s="2">
        <v>0</v>
      </c>
      <c r="F753" s="2">
        <v>0</v>
      </c>
      <c r="G753" s="2">
        <f t="shared" si="240"/>
        <v>0</v>
      </c>
      <c r="H753" s="2">
        <v>0</v>
      </c>
      <c r="I753" s="24" t="s">
        <v>235</v>
      </c>
      <c r="J753" s="8"/>
      <c r="K753" s="5"/>
      <c r="L753" s="5"/>
      <c r="M753" s="5"/>
      <c r="N753" s="5"/>
      <c r="O753" s="5"/>
      <c r="P753" s="5"/>
      <c r="Q753" s="18"/>
      <c r="R753" s="18"/>
    </row>
    <row r="754" spans="1:18">
      <c r="A754" s="88"/>
      <c r="B754" s="76"/>
      <c r="C754" s="89"/>
      <c r="D754" s="56" t="s">
        <v>5</v>
      </c>
      <c r="E754" s="2">
        <v>24619.32</v>
      </c>
      <c r="F754" s="2">
        <v>22217.453000000001</v>
      </c>
      <c r="G754" s="2">
        <f t="shared" si="240"/>
        <v>-2401.8669999999984</v>
      </c>
      <c r="H754" s="2">
        <v>21476.595000000001</v>
      </c>
      <c r="I754" s="24">
        <f t="shared" si="245"/>
        <v>96.665000000000006</v>
      </c>
      <c r="J754" s="8"/>
      <c r="K754" s="5"/>
      <c r="L754" s="5"/>
      <c r="M754" s="5"/>
      <c r="N754" s="5"/>
      <c r="O754" s="5"/>
      <c r="P754" s="5"/>
      <c r="Q754" s="18"/>
      <c r="R754" s="18"/>
    </row>
    <row r="755" spans="1:18">
      <c r="A755" s="88"/>
      <c r="B755" s="76"/>
      <c r="C755" s="89"/>
      <c r="D755" s="6" t="s">
        <v>9</v>
      </c>
      <c r="E755" s="2">
        <v>0</v>
      </c>
      <c r="F755" s="2">
        <v>0</v>
      </c>
      <c r="G755" s="2">
        <f t="shared" si="240"/>
        <v>0</v>
      </c>
      <c r="H755" s="2">
        <v>0</v>
      </c>
      <c r="I755" s="24" t="s">
        <v>235</v>
      </c>
      <c r="J755" s="8"/>
      <c r="K755" s="5"/>
      <c r="L755" s="5"/>
      <c r="M755" s="5"/>
      <c r="N755" s="5"/>
      <c r="O755" s="5"/>
      <c r="P755" s="5"/>
      <c r="Q755" s="18"/>
      <c r="R755" s="18"/>
    </row>
    <row r="756" spans="1:18" ht="27" customHeight="1">
      <c r="A756" s="88"/>
      <c r="B756" s="76"/>
      <c r="C756" s="89"/>
      <c r="D756" s="13" t="s">
        <v>7</v>
      </c>
      <c r="E756" s="2">
        <v>0</v>
      </c>
      <c r="F756" s="2">
        <v>0</v>
      </c>
      <c r="G756" s="2">
        <f t="shared" si="240"/>
        <v>0</v>
      </c>
      <c r="H756" s="2">
        <v>0</v>
      </c>
      <c r="I756" s="24" t="s">
        <v>235</v>
      </c>
      <c r="J756" s="5"/>
      <c r="K756" s="5"/>
      <c r="L756" s="5"/>
      <c r="M756" s="5"/>
      <c r="N756" s="5"/>
      <c r="O756" s="5"/>
      <c r="P756" s="5"/>
      <c r="Q756" s="18"/>
      <c r="R756" s="18"/>
    </row>
    <row r="757" spans="1:18" ht="21.75" customHeight="1">
      <c r="A757" s="88"/>
      <c r="B757" s="76" t="s">
        <v>158</v>
      </c>
      <c r="C757" s="89" t="s">
        <v>146</v>
      </c>
      <c r="D757" s="10" t="s">
        <v>4</v>
      </c>
      <c r="E757" s="2">
        <f>E758+E759+E760+E761</f>
        <v>0</v>
      </c>
      <c r="F757" s="2">
        <f>F758+F759+F760+F761</f>
        <v>0</v>
      </c>
      <c r="G757" s="2">
        <f t="shared" si="240"/>
        <v>0</v>
      </c>
      <c r="H757" s="2">
        <f>SUM(H758+H759+H761+H760)</f>
        <v>0</v>
      </c>
      <c r="I757" s="24" t="s">
        <v>235</v>
      </c>
      <c r="J757" s="23">
        <v>1</v>
      </c>
      <c r="K757" s="5">
        <v>1</v>
      </c>
      <c r="L757" s="5">
        <f t="shared" si="241"/>
        <v>100</v>
      </c>
      <c r="M757" s="5">
        <v>3</v>
      </c>
      <c r="N757" s="5">
        <v>3</v>
      </c>
      <c r="O757" s="5">
        <v>2</v>
      </c>
      <c r="P757" s="5">
        <v>2</v>
      </c>
      <c r="Q757" s="18"/>
      <c r="R757" s="18"/>
    </row>
    <row r="758" spans="1:18">
      <c r="A758" s="88"/>
      <c r="B758" s="76"/>
      <c r="C758" s="89"/>
      <c r="D758" s="6" t="s">
        <v>6</v>
      </c>
      <c r="E758" s="2">
        <v>0</v>
      </c>
      <c r="F758" s="2">
        <v>0</v>
      </c>
      <c r="G758" s="2">
        <f t="shared" si="240"/>
        <v>0</v>
      </c>
      <c r="H758" s="2">
        <v>0</v>
      </c>
      <c r="I758" s="24" t="s">
        <v>235</v>
      </c>
      <c r="J758" s="8"/>
      <c r="K758" s="5"/>
      <c r="L758" s="5"/>
      <c r="M758" s="5"/>
      <c r="N758" s="5"/>
      <c r="O758" s="5"/>
      <c r="P758" s="5"/>
      <c r="Q758" s="18"/>
      <c r="R758" s="18"/>
    </row>
    <row r="759" spans="1:18">
      <c r="A759" s="88"/>
      <c r="B759" s="76"/>
      <c r="C759" s="89"/>
      <c r="D759" s="56" t="s">
        <v>5</v>
      </c>
      <c r="E759" s="2">
        <v>0</v>
      </c>
      <c r="F759" s="2">
        <v>0</v>
      </c>
      <c r="G759" s="2">
        <f t="shared" si="240"/>
        <v>0</v>
      </c>
      <c r="H759" s="2">
        <v>0</v>
      </c>
      <c r="I759" s="24" t="s">
        <v>235</v>
      </c>
      <c r="J759" s="8"/>
      <c r="K759" s="5"/>
      <c r="L759" s="5"/>
      <c r="M759" s="5"/>
      <c r="N759" s="5"/>
      <c r="O759" s="5"/>
      <c r="P759" s="5"/>
      <c r="Q759" s="18"/>
      <c r="R759" s="18"/>
    </row>
    <row r="760" spans="1:18">
      <c r="A760" s="88"/>
      <c r="B760" s="76"/>
      <c r="C760" s="89"/>
      <c r="D760" s="6" t="s">
        <v>9</v>
      </c>
      <c r="E760" s="2">
        <v>0</v>
      </c>
      <c r="F760" s="2">
        <v>0</v>
      </c>
      <c r="G760" s="2">
        <f t="shared" si="240"/>
        <v>0</v>
      </c>
      <c r="H760" s="2">
        <v>0</v>
      </c>
      <c r="I760" s="24" t="s">
        <v>235</v>
      </c>
      <c r="J760" s="8"/>
      <c r="K760" s="5"/>
      <c r="L760" s="5"/>
      <c r="M760" s="5"/>
      <c r="N760" s="5"/>
      <c r="O760" s="5"/>
      <c r="P760" s="5"/>
      <c r="Q760" s="18"/>
      <c r="R760" s="18"/>
    </row>
    <row r="761" spans="1:18" ht="66.75" customHeight="1">
      <c r="A761" s="88"/>
      <c r="B761" s="76"/>
      <c r="C761" s="89"/>
      <c r="D761" s="56" t="s">
        <v>7</v>
      </c>
      <c r="E761" s="13">
        <v>0</v>
      </c>
      <c r="F761" s="13">
        <v>0</v>
      </c>
      <c r="G761" s="13">
        <f t="shared" ref="G761:G767" si="246">F761-E761</f>
        <v>0</v>
      </c>
      <c r="H761" s="13">
        <v>0</v>
      </c>
      <c r="I761" s="26" t="s">
        <v>235</v>
      </c>
      <c r="J761" s="5"/>
      <c r="K761" s="5"/>
      <c r="L761" s="5"/>
      <c r="M761" s="5"/>
      <c r="N761" s="5"/>
      <c r="O761" s="5"/>
      <c r="P761" s="5"/>
      <c r="Q761" s="18"/>
      <c r="R761" s="18"/>
    </row>
    <row r="762" spans="1:18" ht="27" customHeight="1">
      <c r="A762" s="88"/>
      <c r="B762" s="76" t="s">
        <v>159</v>
      </c>
      <c r="C762" s="89" t="s">
        <v>146</v>
      </c>
      <c r="D762" s="10" t="s">
        <v>4</v>
      </c>
      <c r="E762" s="2">
        <f>E763+E764+E765+E766</f>
        <v>76337.84</v>
      </c>
      <c r="F762" s="2">
        <f>F763+F764+F765+F766</f>
        <v>81957.816000000006</v>
      </c>
      <c r="G762" s="2">
        <f t="shared" si="246"/>
        <v>5619.9760000000097</v>
      </c>
      <c r="H762" s="2">
        <f>SUM(H763+H764+H765+H766)</f>
        <v>81482.842999999993</v>
      </c>
      <c r="I762" s="24">
        <f t="shared" si="245"/>
        <v>99.42</v>
      </c>
      <c r="J762" s="23">
        <v>1</v>
      </c>
      <c r="K762" s="5">
        <v>1</v>
      </c>
      <c r="L762" s="5">
        <f t="shared" ref="L762:L767" si="247">(K762/J762)*100</f>
        <v>100</v>
      </c>
      <c r="M762" s="5">
        <v>2</v>
      </c>
      <c r="N762" s="5">
        <v>2</v>
      </c>
      <c r="O762" s="5">
        <v>4</v>
      </c>
      <c r="P762" s="5">
        <v>4</v>
      </c>
      <c r="Q762" s="18"/>
      <c r="R762" s="18"/>
    </row>
    <row r="763" spans="1:18">
      <c r="A763" s="88"/>
      <c r="B763" s="76"/>
      <c r="C763" s="89"/>
      <c r="D763" s="6" t="s">
        <v>6</v>
      </c>
      <c r="E763" s="2">
        <v>0</v>
      </c>
      <c r="F763" s="2">
        <v>0</v>
      </c>
      <c r="G763" s="2">
        <f t="shared" si="246"/>
        <v>0</v>
      </c>
      <c r="H763" s="2">
        <v>0</v>
      </c>
      <c r="I763" s="24" t="s">
        <v>235</v>
      </c>
      <c r="J763" s="8"/>
      <c r="K763" s="5"/>
      <c r="L763" s="5"/>
      <c r="M763" s="5"/>
      <c r="N763" s="5"/>
      <c r="O763" s="5"/>
      <c r="P763" s="5"/>
      <c r="Q763" s="18"/>
      <c r="R763" s="18"/>
    </row>
    <row r="764" spans="1:18">
      <c r="A764" s="88"/>
      <c r="B764" s="76"/>
      <c r="C764" s="89"/>
      <c r="D764" s="56" t="s">
        <v>5</v>
      </c>
      <c r="E764" s="2">
        <v>76337.84</v>
      </c>
      <c r="F764" s="2">
        <v>81957.816000000006</v>
      </c>
      <c r="G764" s="2">
        <f t="shared" si="246"/>
        <v>5619.9760000000097</v>
      </c>
      <c r="H764" s="2">
        <v>81482.842999999993</v>
      </c>
      <c r="I764" s="24">
        <f t="shared" si="245"/>
        <v>99.42</v>
      </c>
      <c r="J764" s="8"/>
      <c r="K764" s="5"/>
      <c r="L764" s="5"/>
      <c r="M764" s="5"/>
      <c r="N764" s="5"/>
      <c r="O764" s="5"/>
      <c r="P764" s="5"/>
      <c r="Q764" s="18"/>
      <c r="R764" s="18"/>
    </row>
    <row r="765" spans="1:18">
      <c r="A765" s="88"/>
      <c r="B765" s="76"/>
      <c r="C765" s="89"/>
      <c r="D765" s="6" t="s">
        <v>9</v>
      </c>
      <c r="E765" s="2">
        <v>0</v>
      </c>
      <c r="F765" s="2">
        <v>0</v>
      </c>
      <c r="G765" s="2">
        <f t="shared" si="246"/>
        <v>0</v>
      </c>
      <c r="H765" s="2"/>
      <c r="I765" s="24" t="s">
        <v>235</v>
      </c>
      <c r="J765" s="8"/>
      <c r="K765" s="5"/>
      <c r="L765" s="5"/>
      <c r="M765" s="5"/>
      <c r="N765" s="5"/>
      <c r="O765" s="5"/>
      <c r="P765" s="5"/>
      <c r="Q765" s="18"/>
      <c r="R765" s="18"/>
    </row>
    <row r="766" spans="1:18" ht="24" customHeight="1">
      <c r="A766" s="88"/>
      <c r="B766" s="76"/>
      <c r="C766" s="89"/>
      <c r="D766" s="56" t="s">
        <v>7</v>
      </c>
      <c r="E766" s="13">
        <v>0</v>
      </c>
      <c r="F766" s="13">
        <v>0</v>
      </c>
      <c r="G766" s="13">
        <f t="shared" si="246"/>
        <v>0</v>
      </c>
      <c r="H766" s="13">
        <v>0</v>
      </c>
      <c r="I766" s="26" t="s">
        <v>235</v>
      </c>
      <c r="J766" s="5"/>
      <c r="K766" s="5"/>
      <c r="L766" s="5"/>
      <c r="M766" s="5"/>
      <c r="N766" s="5"/>
      <c r="O766" s="5"/>
      <c r="P766" s="5"/>
      <c r="Q766" s="18"/>
      <c r="R766" s="18"/>
    </row>
    <row r="767" spans="1:18" ht="27" customHeight="1">
      <c r="A767" s="79" t="s">
        <v>257</v>
      </c>
      <c r="B767" s="91" t="s">
        <v>160</v>
      </c>
      <c r="C767" s="91" t="s">
        <v>161</v>
      </c>
      <c r="D767" s="10" t="s">
        <v>4</v>
      </c>
      <c r="E767" s="3">
        <f>E772+E777</f>
        <v>110234.446</v>
      </c>
      <c r="F767" s="3">
        <f>F772+F777</f>
        <v>110234.446</v>
      </c>
      <c r="G767" s="3">
        <f t="shared" si="246"/>
        <v>0</v>
      </c>
      <c r="H767" s="3">
        <f>H772+H777</f>
        <v>110234.32799999999</v>
      </c>
      <c r="I767" s="30">
        <f t="shared" ref="I767:I769" si="248">ROUND(H767/F767 *100,3)</f>
        <v>100</v>
      </c>
      <c r="J767" s="22">
        <f>J768+J772+J777</f>
        <v>17</v>
      </c>
      <c r="K767" s="22">
        <f>K768+K772+K777</f>
        <v>17</v>
      </c>
      <c r="L767" s="4">
        <f t="shared" si="247"/>
        <v>100</v>
      </c>
      <c r="M767" s="22">
        <f t="shared" ref="M767:P767" si="249">M772+M777</f>
        <v>5</v>
      </c>
      <c r="N767" s="22">
        <f t="shared" si="249"/>
        <v>5</v>
      </c>
      <c r="O767" s="22">
        <f t="shared" si="249"/>
        <v>20</v>
      </c>
      <c r="P767" s="22">
        <f t="shared" si="249"/>
        <v>20</v>
      </c>
      <c r="Q767" s="18"/>
      <c r="R767" s="18"/>
    </row>
    <row r="768" spans="1:18" ht="21">
      <c r="A768" s="79"/>
      <c r="B768" s="91"/>
      <c r="C768" s="91"/>
      <c r="D768" s="10" t="s">
        <v>6</v>
      </c>
      <c r="E768" s="3">
        <f t="shared" ref="E768:F771" si="250">E773+E778</f>
        <v>37047.9</v>
      </c>
      <c r="F768" s="3">
        <f t="shared" si="250"/>
        <v>37047.9</v>
      </c>
      <c r="G768" s="3">
        <f t="shared" ref="G768:G781" si="251">F768-E768</f>
        <v>0</v>
      </c>
      <c r="H768" s="3">
        <f t="shared" ref="H768" si="252">H773+H778</f>
        <v>37047.9</v>
      </c>
      <c r="I768" s="30">
        <f t="shared" si="248"/>
        <v>100</v>
      </c>
      <c r="J768" s="23">
        <v>3</v>
      </c>
      <c r="K768" s="5">
        <v>3</v>
      </c>
      <c r="L768" s="5">
        <v>100</v>
      </c>
      <c r="M768" s="5"/>
      <c r="N768" s="5"/>
      <c r="O768" s="5"/>
      <c r="P768" s="5"/>
      <c r="Q768" s="18"/>
      <c r="R768" s="18"/>
    </row>
    <row r="769" spans="1:18">
      <c r="A769" s="79"/>
      <c r="B769" s="91"/>
      <c r="C769" s="91"/>
      <c r="D769" s="55" t="s">
        <v>5</v>
      </c>
      <c r="E769" s="3">
        <f t="shared" si="250"/>
        <v>73186.546000000002</v>
      </c>
      <c r="F769" s="3">
        <f t="shared" si="250"/>
        <v>73186.546000000002</v>
      </c>
      <c r="G769" s="3">
        <f t="shared" si="251"/>
        <v>0</v>
      </c>
      <c r="H769" s="3">
        <f t="shared" ref="H769" si="253">H774+H779</f>
        <v>73186.428</v>
      </c>
      <c r="I769" s="30">
        <f t="shared" si="248"/>
        <v>100</v>
      </c>
      <c r="J769" s="8"/>
      <c r="K769" s="5"/>
      <c r="L769" s="4"/>
      <c r="M769" s="5"/>
      <c r="N769" s="5"/>
      <c r="O769" s="5"/>
      <c r="P769" s="5"/>
      <c r="Q769" s="18"/>
      <c r="R769" s="18"/>
    </row>
    <row r="770" spans="1:18">
      <c r="A770" s="79"/>
      <c r="B770" s="91"/>
      <c r="C770" s="91"/>
      <c r="D770" s="10" t="s">
        <v>9</v>
      </c>
      <c r="E770" s="3">
        <f t="shared" si="250"/>
        <v>0</v>
      </c>
      <c r="F770" s="3">
        <f t="shared" si="250"/>
        <v>0</v>
      </c>
      <c r="G770" s="3">
        <f t="shared" si="251"/>
        <v>0</v>
      </c>
      <c r="H770" s="3">
        <f t="shared" ref="H770" si="254">H775+H780</f>
        <v>0</v>
      </c>
      <c r="I770" s="30" t="s">
        <v>235</v>
      </c>
      <c r="J770" s="8"/>
      <c r="K770" s="5"/>
      <c r="L770" s="4"/>
      <c r="M770" s="5"/>
      <c r="N770" s="5"/>
      <c r="O770" s="5"/>
      <c r="P770" s="5"/>
      <c r="Q770" s="18"/>
      <c r="R770" s="18"/>
    </row>
    <row r="771" spans="1:18" ht="27" customHeight="1">
      <c r="A771" s="79"/>
      <c r="B771" s="91"/>
      <c r="C771" s="91"/>
      <c r="D771" s="12" t="s">
        <v>7</v>
      </c>
      <c r="E771" s="12">
        <f t="shared" si="250"/>
        <v>0</v>
      </c>
      <c r="F771" s="12">
        <f t="shared" si="250"/>
        <v>0</v>
      </c>
      <c r="G771" s="12">
        <f t="shared" si="251"/>
        <v>0</v>
      </c>
      <c r="H771" s="12">
        <f t="shared" ref="H771" si="255">H776+H781</f>
        <v>0</v>
      </c>
      <c r="I771" s="43" t="s">
        <v>235</v>
      </c>
      <c r="J771" s="15"/>
      <c r="K771" s="15"/>
      <c r="L771" s="4"/>
      <c r="M771" s="5"/>
      <c r="N771" s="5"/>
      <c r="O771" s="5"/>
      <c r="P771" s="5"/>
      <c r="Q771" s="18"/>
      <c r="R771" s="18"/>
    </row>
    <row r="772" spans="1:18" ht="27" customHeight="1">
      <c r="A772" s="88"/>
      <c r="B772" s="76" t="s">
        <v>162</v>
      </c>
      <c r="C772" s="89" t="s">
        <v>161</v>
      </c>
      <c r="D772" s="10" t="s">
        <v>4</v>
      </c>
      <c r="E772" s="2">
        <f>E773+E774+E775+E776</f>
        <v>200</v>
      </c>
      <c r="F772" s="2">
        <f>F773+F774+F775+F776</f>
        <v>200</v>
      </c>
      <c r="G772" s="2">
        <f t="shared" si="251"/>
        <v>0</v>
      </c>
      <c r="H772" s="2">
        <f>H773+H774+H775+H776</f>
        <v>199.88200000000001</v>
      </c>
      <c r="I772" s="24">
        <f t="shared" ref="I772:I774" si="256">ROUND(H772/F772 *100,3)</f>
        <v>99.941000000000003</v>
      </c>
      <c r="J772" s="23">
        <v>1</v>
      </c>
      <c r="K772" s="5">
        <v>1</v>
      </c>
      <c r="L772" s="5">
        <f t="shared" ref="L772:L777" si="257">(K772/J772)*100</f>
        <v>100</v>
      </c>
      <c r="M772" s="5">
        <v>2</v>
      </c>
      <c r="N772" s="5">
        <v>2</v>
      </c>
      <c r="O772" s="5">
        <v>8</v>
      </c>
      <c r="P772" s="5">
        <v>8</v>
      </c>
      <c r="Q772" s="18"/>
      <c r="R772" s="18"/>
    </row>
    <row r="773" spans="1:18">
      <c r="A773" s="88"/>
      <c r="B773" s="76"/>
      <c r="C773" s="89"/>
      <c r="D773" s="6" t="s">
        <v>6</v>
      </c>
      <c r="E773" s="2">
        <v>0</v>
      </c>
      <c r="F773" s="2">
        <v>0</v>
      </c>
      <c r="G773" s="2">
        <f t="shared" si="251"/>
        <v>0</v>
      </c>
      <c r="H773" s="2">
        <v>0</v>
      </c>
      <c r="I773" s="24" t="s">
        <v>235</v>
      </c>
      <c r="J773" s="8"/>
      <c r="K773" s="5"/>
      <c r="L773" s="4"/>
      <c r="M773" s="5"/>
      <c r="N773" s="5"/>
      <c r="O773" s="5"/>
      <c r="P773" s="5"/>
      <c r="Q773" s="18"/>
      <c r="R773" s="18"/>
    </row>
    <row r="774" spans="1:18">
      <c r="A774" s="88"/>
      <c r="B774" s="76"/>
      <c r="C774" s="89"/>
      <c r="D774" s="56" t="s">
        <v>5</v>
      </c>
      <c r="E774" s="2">
        <v>200</v>
      </c>
      <c r="F774" s="2">
        <v>200</v>
      </c>
      <c r="G774" s="2">
        <f t="shared" si="251"/>
        <v>0</v>
      </c>
      <c r="H774" s="2">
        <v>199.88200000000001</v>
      </c>
      <c r="I774" s="24">
        <f t="shared" si="256"/>
        <v>99.941000000000003</v>
      </c>
      <c r="J774" s="8"/>
      <c r="K774" s="5"/>
      <c r="L774" s="4"/>
      <c r="M774" s="5"/>
      <c r="N774" s="5"/>
      <c r="O774" s="5"/>
      <c r="P774" s="5"/>
      <c r="Q774" s="18"/>
      <c r="R774" s="18"/>
    </row>
    <row r="775" spans="1:18">
      <c r="A775" s="88"/>
      <c r="B775" s="76"/>
      <c r="C775" s="89"/>
      <c r="D775" s="6" t="s">
        <v>9</v>
      </c>
      <c r="E775" s="2">
        <v>0</v>
      </c>
      <c r="F775" s="2">
        <v>0</v>
      </c>
      <c r="G775" s="2">
        <f t="shared" si="251"/>
        <v>0</v>
      </c>
      <c r="H775" s="2">
        <v>0</v>
      </c>
      <c r="I775" s="24" t="s">
        <v>235</v>
      </c>
      <c r="J775" s="8"/>
      <c r="K775" s="5"/>
      <c r="L775" s="4"/>
      <c r="M775" s="5"/>
      <c r="N775" s="5"/>
      <c r="O775" s="5"/>
      <c r="P775" s="5"/>
      <c r="Q775" s="18"/>
      <c r="R775" s="18"/>
    </row>
    <row r="776" spans="1:18" ht="25.5" customHeight="1">
      <c r="A776" s="88"/>
      <c r="B776" s="76"/>
      <c r="C776" s="89"/>
      <c r="D776" s="13" t="s">
        <v>7</v>
      </c>
      <c r="E776" s="13">
        <v>0</v>
      </c>
      <c r="F776" s="13">
        <v>0</v>
      </c>
      <c r="G776" s="13">
        <f t="shared" si="251"/>
        <v>0</v>
      </c>
      <c r="H776" s="13">
        <v>0</v>
      </c>
      <c r="I776" s="24" t="s">
        <v>235</v>
      </c>
      <c r="J776" s="15"/>
      <c r="K776" s="15"/>
      <c r="L776" s="16"/>
      <c r="M776" s="15"/>
      <c r="N776" s="5"/>
      <c r="O776" s="5"/>
      <c r="P776" s="5"/>
      <c r="Q776" s="18"/>
      <c r="R776" s="18"/>
    </row>
    <row r="777" spans="1:18" ht="23.25" customHeight="1">
      <c r="A777" s="88"/>
      <c r="B777" s="76" t="s">
        <v>163</v>
      </c>
      <c r="C777" s="89" t="s">
        <v>161</v>
      </c>
      <c r="D777" s="10" t="s">
        <v>4</v>
      </c>
      <c r="E777" s="2">
        <f>E778+E779+E780+E781</f>
        <v>110034.446</v>
      </c>
      <c r="F777" s="2">
        <f>F778+F779+F780+F781</f>
        <v>110034.446</v>
      </c>
      <c r="G777" s="2">
        <f t="shared" ref="G777" si="258">F777-E777</f>
        <v>0</v>
      </c>
      <c r="H777" s="2">
        <f>H778+H779+H780+H781</f>
        <v>110034.446</v>
      </c>
      <c r="I777" s="24">
        <f t="shared" ref="I777:I779" si="259">ROUND(H777/F777 *100,3)</f>
        <v>100</v>
      </c>
      <c r="J777" s="23">
        <v>13</v>
      </c>
      <c r="K777" s="5">
        <v>13</v>
      </c>
      <c r="L777" s="5">
        <f t="shared" si="257"/>
        <v>100</v>
      </c>
      <c r="M777" s="5">
        <v>3</v>
      </c>
      <c r="N777" s="5">
        <v>3</v>
      </c>
      <c r="O777" s="5">
        <v>12</v>
      </c>
      <c r="P777" s="5">
        <v>12</v>
      </c>
      <c r="Q777" s="18"/>
      <c r="R777" s="18"/>
    </row>
    <row r="778" spans="1:18">
      <c r="A778" s="88"/>
      <c r="B778" s="76"/>
      <c r="C778" s="89"/>
      <c r="D778" s="6" t="s">
        <v>6</v>
      </c>
      <c r="E778" s="2">
        <v>37047.9</v>
      </c>
      <c r="F778" s="2">
        <v>37047.9</v>
      </c>
      <c r="G778" s="2">
        <f t="shared" si="251"/>
        <v>0</v>
      </c>
      <c r="H778" s="2">
        <v>37047.9</v>
      </c>
      <c r="I778" s="24">
        <f t="shared" si="259"/>
        <v>100</v>
      </c>
      <c r="J778" s="8"/>
      <c r="K778" s="5"/>
      <c r="L778" s="4"/>
      <c r="M778" s="5"/>
      <c r="N778" s="5"/>
      <c r="O778" s="5"/>
      <c r="P778" s="5"/>
      <c r="Q778" s="18"/>
      <c r="R778" s="18"/>
    </row>
    <row r="779" spans="1:18">
      <c r="A779" s="88"/>
      <c r="B779" s="76"/>
      <c r="C779" s="89"/>
      <c r="D779" s="56" t="s">
        <v>5</v>
      </c>
      <c r="E779" s="2">
        <v>72986.546000000002</v>
      </c>
      <c r="F779" s="2">
        <v>72986.546000000002</v>
      </c>
      <c r="G779" s="2">
        <f t="shared" si="251"/>
        <v>0</v>
      </c>
      <c r="H779" s="2">
        <v>72986.546000000002</v>
      </c>
      <c r="I779" s="24">
        <f t="shared" si="259"/>
        <v>100</v>
      </c>
      <c r="J779" s="8"/>
      <c r="K779" s="5"/>
      <c r="L779" s="4"/>
      <c r="M779" s="5"/>
      <c r="N779" s="5"/>
      <c r="O779" s="5"/>
      <c r="P779" s="5"/>
      <c r="Q779" s="18"/>
      <c r="R779" s="18"/>
    </row>
    <row r="780" spans="1:18">
      <c r="A780" s="88"/>
      <c r="B780" s="76"/>
      <c r="C780" s="89"/>
      <c r="D780" s="6" t="s">
        <v>9</v>
      </c>
      <c r="E780" s="2">
        <v>0</v>
      </c>
      <c r="F780" s="2">
        <v>0</v>
      </c>
      <c r="G780" s="2">
        <f t="shared" si="251"/>
        <v>0</v>
      </c>
      <c r="H780" s="2">
        <v>0</v>
      </c>
      <c r="I780" s="24" t="s">
        <v>243</v>
      </c>
      <c r="J780" s="8"/>
      <c r="K780" s="5"/>
      <c r="L780" s="4"/>
      <c r="M780" s="5"/>
      <c r="N780" s="5"/>
      <c r="O780" s="5"/>
      <c r="P780" s="5"/>
      <c r="Q780" s="18"/>
      <c r="R780" s="18"/>
    </row>
    <row r="781" spans="1:18" ht="61.5" customHeight="1">
      <c r="A781" s="88"/>
      <c r="B781" s="76"/>
      <c r="C781" s="89"/>
      <c r="D781" s="13" t="s">
        <v>7</v>
      </c>
      <c r="E781" s="13">
        <v>0</v>
      </c>
      <c r="F781" s="13">
        <v>0</v>
      </c>
      <c r="G781" s="13">
        <f t="shared" si="251"/>
        <v>0</v>
      </c>
      <c r="H781" s="13">
        <v>0</v>
      </c>
      <c r="I781" s="26" t="s">
        <v>235</v>
      </c>
      <c r="J781" s="5"/>
      <c r="K781" s="5"/>
      <c r="L781" s="4"/>
      <c r="M781" s="5"/>
      <c r="N781" s="5"/>
      <c r="O781" s="5"/>
      <c r="P781" s="5"/>
      <c r="Q781" s="18"/>
      <c r="R781" s="18"/>
    </row>
    <row r="782" spans="1:18" s="40" customFormat="1" ht="29.25" customHeight="1">
      <c r="A782" s="79" t="s">
        <v>258</v>
      </c>
      <c r="B782" s="91" t="s">
        <v>164</v>
      </c>
      <c r="C782" s="91" t="s">
        <v>165</v>
      </c>
      <c r="D782" s="10" t="s">
        <v>4</v>
      </c>
      <c r="E782" s="3">
        <f>E807+E812+E817+E822</f>
        <v>863734.28</v>
      </c>
      <c r="F782" s="3">
        <f>F807+F812+F817+F822</f>
        <v>863430.49800000002</v>
      </c>
      <c r="G782" s="3">
        <f t="shared" ref="G782:H826" si="260">F782-E782</f>
        <v>-303.78200000000652</v>
      </c>
      <c r="H782" s="3">
        <f>H807+H812+H817+H822</f>
        <v>860729.87900000007</v>
      </c>
      <c r="I782" s="30">
        <f t="shared" ref="I782:I784" si="261">ROUND(H782/F782 *100,3)</f>
        <v>99.686999999999998</v>
      </c>
      <c r="J782" s="58">
        <v>29</v>
      </c>
      <c r="K782" s="4">
        <v>29</v>
      </c>
      <c r="L782" s="4">
        <f t="shared" ref="L782:L822" si="262">(K782/J782)*100</f>
        <v>100</v>
      </c>
      <c r="M782" s="4">
        <v>6</v>
      </c>
      <c r="N782" s="4">
        <v>6</v>
      </c>
      <c r="O782" s="4">
        <v>32</v>
      </c>
      <c r="P782" s="4">
        <v>32</v>
      </c>
      <c r="Q782" s="41"/>
      <c r="R782" s="41"/>
    </row>
    <row r="783" spans="1:18" s="40" customFormat="1" ht="21">
      <c r="A783" s="79"/>
      <c r="B783" s="91"/>
      <c r="C783" s="91"/>
      <c r="D783" s="10" t="s">
        <v>6</v>
      </c>
      <c r="E783" s="3">
        <v>3775.8</v>
      </c>
      <c r="F783" s="3">
        <v>2965.712</v>
      </c>
      <c r="G783" s="3">
        <f t="shared" si="260"/>
        <v>-810.08800000000019</v>
      </c>
      <c r="H783" s="3">
        <v>2793.6</v>
      </c>
      <c r="I783" s="30">
        <f t="shared" si="261"/>
        <v>94.197000000000003</v>
      </c>
      <c r="J783" s="23">
        <v>3</v>
      </c>
      <c r="K783" s="5">
        <v>3</v>
      </c>
      <c r="L783" s="5">
        <f t="shared" si="262"/>
        <v>100</v>
      </c>
      <c r="M783" s="4"/>
      <c r="N783" s="4"/>
      <c r="O783" s="4"/>
      <c r="P783" s="4"/>
      <c r="Q783" s="41"/>
      <c r="R783" s="41"/>
    </row>
    <row r="784" spans="1:18" s="40" customFormat="1">
      <c r="A784" s="79"/>
      <c r="B784" s="91"/>
      <c r="C784" s="91"/>
      <c r="D784" s="55" t="s">
        <v>5</v>
      </c>
      <c r="E784" s="3">
        <v>859958.48</v>
      </c>
      <c r="F784" s="3">
        <v>860464.78599999996</v>
      </c>
      <c r="G784" s="3">
        <f t="shared" si="260"/>
        <v>506.3059999999823</v>
      </c>
      <c r="H784" s="3">
        <v>857936.27899999998</v>
      </c>
      <c r="I784" s="30">
        <f t="shared" si="261"/>
        <v>99.706000000000003</v>
      </c>
      <c r="J784" s="42"/>
      <c r="K784" s="4"/>
      <c r="L784" s="4"/>
      <c r="M784" s="4"/>
      <c r="N784" s="4"/>
      <c r="O784" s="4"/>
      <c r="P784" s="4"/>
      <c r="Q784" s="41"/>
      <c r="R784" s="41"/>
    </row>
    <row r="785" spans="1:18" s="40" customFormat="1">
      <c r="A785" s="79"/>
      <c r="B785" s="91"/>
      <c r="C785" s="91"/>
      <c r="D785" s="10" t="s">
        <v>9</v>
      </c>
      <c r="E785" s="3">
        <v>0</v>
      </c>
      <c r="F785" s="3">
        <v>0</v>
      </c>
      <c r="G785" s="3">
        <f t="shared" si="260"/>
        <v>0</v>
      </c>
      <c r="H785" s="3">
        <v>0</v>
      </c>
      <c r="I785" s="7" t="s">
        <v>235</v>
      </c>
      <c r="J785" s="42"/>
      <c r="K785" s="4"/>
      <c r="L785" s="4"/>
      <c r="M785" s="4"/>
      <c r="N785" s="4"/>
      <c r="O785" s="4"/>
      <c r="P785" s="4"/>
      <c r="Q785" s="41"/>
      <c r="R785" s="41"/>
    </row>
    <row r="786" spans="1:18" s="40" customFormat="1" ht="24" customHeight="1">
      <c r="A786" s="79"/>
      <c r="B786" s="91"/>
      <c r="C786" s="91"/>
      <c r="D786" s="12" t="s">
        <v>7</v>
      </c>
      <c r="E786" s="12">
        <v>0</v>
      </c>
      <c r="F786" s="12">
        <v>0</v>
      </c>
      <c r="G786" s="12">
        <f t="shared" si="260"/>
        <v>0</v>
      </c>
      <c r="H786" s="12">
        <v>0</v>
      </c>
      <c r="I786" s="14" t="s">
        <v>235</v>
      </c>
      <c r="J786" s="4"/>
      <c r="K786" s="4"/>
      <c r="L786" s="4"/>
      <c r="M786" s="4"/>
      <c r="N786" s="4"/>
      <c r="O786" s="4"/>
      <c r="P786" s="4"/>
      <c r="Q786" s="41"/>
      <c r="R786" s="41"/>
    </row>
    <row r="787" spans="1:18">
      <c r="A787" s="88"/>
      <c r="B787" s="76" t="s">
        <v>166</v>
      </c>
      <c r="C787" s="89" t="s">
        <v>165</v>
      </c>
      <c r="D787" s="10" t="s">
        <v>4</v>
      </c>
      <c r="E787" s="2">
        <f>E788+E789+E790+E791</f>
        <v>0</v>
      </c>
      <c r="F787" s="2">
        <f>F788+F789+F790+F791</f>
        <v>0</v>
      </c>
      <c r="G787" s="2">
        <f t="shared" si="260"/>
        <v>0</v>
      </c>
      <c r="H787" s="2">
        <f>H788+H789+H790+H791</f>
        <v>0</v>
      </c>
      <c r="I787" s="29" t="s">
        <v>235</v>
      </c>
      <c r="J787" s="23">
        <v>1</v>
      </c>
      <c r="K787" s="5">
        <v>1</v>
      </c>
      <c r="L787" s="5">
        <f t="shared" si="262"/>
        <v>100</v>
      </c>
      <c r="M787" s="5">
        <v>0</v>
      </c>
      <c r="N787" s="5">
        <v>0</v>
      </c>
      <c r="O787" s="5">
        <v>0</v>
      </c>
      <c r="P787" s="5">
        <v>0</v>
      </c>
      <c r="Q787" s="18"/>
      <c r="R787" s="18"/>
    </row>
    <row r="788" spans="1:18">
      <c r="A788" s="88"/>
      <c r="B788" s="76"/>
      <c r="C788" s="89"/>
      <c r="D788" s="6" t="s">
        <v>6</v>
      </c>
      <c r="E788" s="2">
        <v>0</v>
      </c>
      <c r="F788" s="2">
        <v>0</v>
      </c>
      <c r="G788" s="2">
        <f t="shared" si="260"/>
        <v>0</v>
      </c>
      <c r="H788" s="2">
        <f t="shared" si="260"/>
        <v>0</v>
      </c>
      <c r="I788" s="7" t="s">
        <v>235</v>
      </c>
      <c r="J788" s="8"/>
      <c r="K788" s="5"/>
      <c r="L788" s="4"/>
      <c r="M788" s="5"/>
      <c r="N788" s="5"/>
      <c r="O788" s="5"/>
      <c r="P788" s="5"/>
      <c r="Q788" s="18"/>
      <c r="R788" s="18"/>
    </row>
    <row r="789" spans="1:18">
      <c r="A789" s="88"/>
      <c r="B789" s="76"/>
      <c r="C789" s="89"/>
      <c r="D789" s="56" t="s">
        <v>5</v>
      </c>
      <c r="E789" s="2">
        <v>0</v>
      </c>
      <c r="F789" s="2">
        <v>0</v>
      </c>
      <c r="G789" s="2">
        <f t="shared" si="260"/>
        <v>0</v>
      </c>
      <c r="H789" s="2">
        <f t="shared" si="260"/>
        <v>0</v>
      </c>
      <c r="I789" s="7" t="s">
        <v>235</v>
      </c>
      <c r="J789" s="8"/>
      <c r="K789" s="5"/>
      <c r="L789" s="4"/>
      <c r="M789" s="5"/>
      <c r="N789" s="5"/>
      <c r="O789" s="5"/>
      <c r="P789" s="5"/>
      <c r="Q789" s="18"/>
      <c r="R789" s="18"/>
    </row>
    <row r="790" spans="1:18" ht="16.5" customHeight="1">
      <c r="A790" s="88"/>
      <c r="B790" s="76"/>
      <c r="C790" s="89"/>
      <c r="D790" s="6" t="s">
        <v>9</v>
      </c>
      <c r="E790" s="2">
        <v>0</v>
      </c>
      <c r="F790" s="2">
        <v>0</v>
      </c>
      <c r="G790" s="2">
        <f t="shared" si="260"/>
        <v>0</v>
      </c>
      <c r="H790" s="2">
        <f t="shared" si="260"/>
        <v>0</v>
      </c>
      <c r="I790" s="7" t="s">
        <v>235</v>
      </c>
      <c r="J790" s="8"/>
      <c r="K790" s="5"/>
      <c r="L790" s="4"/>
      <c r="M790" s="5"/>
      <c r="N790" s="5"/>
      <c r="O790" s="5"/>
      <c r="P790" s="5"/>
      <c r="Q790" s="18"/>
      <c r="R790" s="18"/>
    </row>
    <row r="791" spans="1:18" ht="24.75" customHeight="1">
      <c r="A791" s="88"/>
      <c r="B791" s="76"/>
      <c r="C791" s="89"/>
      <c r="D791" s="2" t="s">
        <v>7</v>
      </c>
      <c r="E791" s="2">
        <v>0</v>
      </c>
      <c r="F791" s="2">
        <v>0</v>
      </c>
      <c r="G791" s="2">
        <f t="shared" si="260"/>
        <v>0</v>
      </c>
      <c r="H791" s="2">
        <f t="shared" si="260"/>
        <v>0</v>
      </c>
      <c r="I791" s="7" t="s">
        <v>235</v>
      </c>
      <c r="J791" s="5"/>
      <c r="K791" s="5"/>
      <c r="L791" s="4"/>
      <c r="M791" s="5"/>
      <c r="N791" s="5"/>
      <c r="O791" s="5"/>
      <c r="P791" s="5"/>
      <c r="Q791" s="18"/>
      <c r="R791" s="18"/>
    </row>
    <row r="792" spans="1:18" ht="22.5" customHeight="1">
      <c r="A792" s="90"/>
      <c r="B792" s="76" t="s">
        <v>167</v>
      </c>
      <c r="C792" s="89" t="s">
        <v>165</v>
      </c>
      <c r="D792" s="10" t="s">
        <v>4</v>
      </c>
      <c r="E792" s="2">
        <f>E793+E794+E795+E796</f>
        <v>0</v>
      </c>
      <c r="F792" s="2">
        <f>F793+F794+F795+F796</f>
        <v>0</v>
      </c>
      <c r="G792" s="2">
        <f t="shared" si="260"/>
        <v>0</v>
      </c>
      <c r="H792" s="2">
        <f>H793+H794+H795+H796</f>
        <v>0</v>
      </c>
      <c r="I792" s="29" t="s">
        <v>235</v>
      </c>
      <c r="J792" s="23">
        <v>0</v>
      </c>
      <c r="K792" s="5">
        <v>0</v>
      </c>
      <c r="L792" s="5" t="s">
        <v>235</v>
      </c>
      <c r="M792" s="5">
        <v>0</v>
      </c>
      <c r="N792" s="5">
        <v>0</v>
      </c>
      <c r="O792" s="5">
        <v>0</v>
      </c>
      <c r="P792" s="5">
        <v>0</v>
      </c>
      <c r="Q792" s="18"/>
      <c r="R792" s="18"/>
    </row>
    <row r="793" spans="1:18">
      <c r="A793" s="90"/>
      <c r="B793" s="76"/>
      <c r="C793" s="89"/>
      <c r="D793" s="6" t="s">
        <v>6</v>
      </c>
      <c r="E793" s="2">
        <v>0</v>
      </c>
      <c r="F793" s="2">
        <v>0</v>
      </c>
      <c r="G793" s="2">
        <f t="shared" si="260"/>
        <v>0</v>
      </c>
      <c r="H793" s="2">
        <f t="shared" si="260"/>
        <v>0</v>
      </c>
      <c r="I793" s="29" t="s">
        <v>235</v>
      </c>
      <c r="J793" s="8"/>
      <c r="K793" s="5"/>
      <c r="L793" s="5"/>
      <c r="M793" s="5"/>
      <c r="N793" s="5"/>
      <c r="O793" s="5"/>
      <c r="P793" s="5"/>
      <c r="Q793" s="18"/>
      <c r="R793" s="18"/>
    </row>
    <row r="794" spans="1:18">
      <c r="A794" s="90"/>
      <c r="B794" s="76"/>
      <c r="C794" s="89"/>
      <c r="D794" s="56" t="s">
        <v>5</v>
      </c>
      <c r="E794" s="2">
        <v>0</v>
      </c>
      <c r="F794" s="2">
        <v>0</v>
      </c>
      <c r="G794" s="2">
        <f t="shared" si="260"/>
        <v>0</v>
      </c>
      <c r="H794" s="2">
        <f t="shared" si="260"/>
        <v>0</v>
      </c>
      <c r="I794" s="29" t="s">
        <v>235</v>
      </c>
      <c r="J794" s="8"/>
      <c r="K794" s="5"/>
      <c r="L794" s="5"/>
      <c r="M794" s="5"/>
      <c r="N794" s="5"/>
      <c r="O794" s="5"/>
      <c r="P794" s="5"/>
      <c r="Q794" s="18"/>
      <c r="R794" s="18"/>
    </row>
    <row r="795" spans="1:18">
      <c r="A795" s="90"/>
      <c r="B795" s="76"/>
      <c r="C795" s="89"/>
      <c r="D795" s="6" t="s">
        <v>9</v>
      </c>
      <c r="E795" s="2">
        <v>0</v>
      </c>
      <c r="F795" s="2">
        <v>0</v>
      </c>
      <c r="G795" s="2">
        <f t="shared" si="260"/>
        <v>0</v>
      </c>
      <c r="H795" s="2">
        <f t="shared" si="260"/>
        <v>0</v>
      </c>
      <c r="I795" s="29" t="s">
        <v>235</v>
      </c>
      <c r="J795" s="8"/>
      <c r="K795" s="5"/>
      <c r="L795" s="5"/>
      <c r="M795" s="5"/>
      <c r="N795" s="5"/>
      <c r="O795" s="5"/>
      <c r="P795" s="5"/>
      <c r="Q795" s="18"/>
      <c r="R795" s="18"/>
    </row>
    <row r="796" spans="1:18" ht="24" customHeight="1">
      <c r="A796" s="90"/>
      <c r="B796" s="76"/>
      <c r="C796" s="89"/>
      <c r="D796" s="13" t="s">
        <v>7</v>
      </c>
      <c r="E796" s="13">
        <v>0</v>
      </c>
      <c r="F796" s="13">
        <v>0</v>
      </c>
      <c r="G796" s="13">
        <f t="shared" si="260"/>
        <v>0</v>
      </c>
      <c r="H796" s="13">
        <f t="shared" si="260"/>
        <v>0</v>
      </c>
      <c r="I796" s="54" t="s">
        <v>235</v>
      </c>
      <c r="J796" s="15"/>
      <c r="K796" s="5"/>
      <c r="L796" s="5"/>
      <c r="M796" s="5"/>
      <c r="N796" s="5"/>
      <c r="O796" s="5"/>
      <c r="P796" s="5"/>
      <c r="Q796" s="18"/>
      <c r="R796" s="18"/>
    </row>
    <row r="797" spans="1:18" ht="19.5" customHeight="1">
      <c r="A797" s="88"/>
      <c r="B797" s="76" t="s">
        <v>168</v>
      </c>
      <c r="C797" s="89" t="s">
        <v>165</v>
      </c>
      <c r="D797" s="10" t="s">
        <v>4</v>
      </c>
      <c r="E797" s="2">
        <f>E798+E799+E800+E801</f>
        <v>0</v>
      </c>
      <c r="F797" s="2">
        <f>F798+F799+F800+F801</f>
        <v>0</v>
      </c>
      <c r="G797" s="2">
        <f t="shared" si="260"/>
        <v>0</v>
      </c>
      <c r="H797" s="2">
        <f>H798+H799+H800+H801</f>
        <v>0</v>
      </c>
      <c r="I797" s="29" t="s">
        <v>235</v>
      </c>
      <c r="J797" s="23">
        <v>0</v>
      </c>
      <c r="K797" s="5">
        <v>0</v>
      </c>
      <c r="L797" s="5" t="s">
        <v>235</v>
      </c>
      <c r="M797" s="5">
        <v>0</v>
      </c>
      <c r="N797" s="5">
        <v>0</v>
      </c>
      <c r="O797" s="5">
        <v>0</v>
      </c>
      <c r="P797" s="5">
        <v>0</v>
      </c>
      <c r="Q797" s="18"/>
      <c r="R797" s="18"/>
    </row>
    <row r="798" spans="1:18">
      <c r="A798" s="88"/>
      <c r="B798" s="76"/>
      <c r="C798" s="89"/>
      <c r="D798" s="6" t="s">
        <v>6</v>
      </c>
      <c r="E798" s="2">
        <v>0</v>
      </c>
      <c r="F798" s="2">
        <v>0</v>
      </c>
      <c r="G798" s="2">
        <f t="shared" si="260"/>
        <v>0</v>
      </c>
      <c r="H798" s="2">
        <f t="shared" si="260"/>
        <v>0</v>
      </c>
      <c r="I798" s="29" t="s">
        <v>235</v>
      </c>
      <c r="J798" s="8"/>
      <c r="K798" s="5"/>
      <c r="L798" s="5"/>
      <c r="M798" s="5"/>
      <c r="N798" s="5"/>
      <c r="O798" s="5"/>
      <c r="P798" s="5"/>
      <c r="Q798" s="18"/>
      <c r="R798" s="18"/>
    </row>
    <row r="799" spans="1:18">
      <c r="A799" s="88"/>
      <c r="B799" s="76"/>
      <c r="C799" s="89"/>
      <c r="D799" s="56" t="s">
        <v>5</v>
      </c>
      <c r="E799" s="2">
        <v>0</v>
      </c>
      <c r="F799" s="2">
        <v>0</v>
      </c>
      <c r="G799" s="2">
        <f t="shared" si="260"/>
        <v>0</v>
      </c>
      <c r="H799" s="2">
        <f t="shared" si="260"/>
        <v>0</v>
      </c>
      <c r="I799" s="29" t="s">
        <v>235</v>
      </c>
      <c r="J799" s="8"/>
      <c r="K799" s="5"/>
      <c r="L799" s="5"/>
      <c r="M799" s="5"/>
      <c r="N799" s="5"/>
      <c r="O799" s="5"/>
      <c r="P799" s="5"/>
      <c r="Q799" s="18"/>
      <c r="R799" s="18"/>
    </row>
    <row r="800" spans="1:18">
      <c r="A800" s="88"/>
      <c r="B800" s="76"/>
      <c r="C800" s="89"/>
      <c r="D800" s="6" t="s">
        <v>9</v>
      </c>
      <c r="E800" s="2">
        <v>0</v>
      </c>
      <c r="F800" s="2">
        <v>0</v>
      </c>
      <c r="G800" s="2">
        <f t="shared" si="260"/>
        <v>0</v>
      </c>
      <c r="H800" s="2">
        <f t="shared" si="260"/>
        <v>0</v>
      </c>
      <c r="I800" s="29" t="s">
        <v>235</v>
      </c>
      <c r="J800" s="8"/>
      <c r="K800" s="5"/>
      <c r="L800" s="5"/>
      <c r="M800" s="5"/>
      <c r="N800" s="5"/>
      <c r="O800" s="5"/>
      <c r="P800" s="5"/>
      <c r="Q800" s="18"/>
      <c r="R800" s="18"/>
    </row>
    <row r="801" spans="1:18" ht="24" customHeight="1">
      <c r="A801" s="88"/>
      <c r="B801" s="76"/>
      <c r="C801" s="89"/>
      <c r="D801" s="13" t="s">
        <v>7</v>
      </c>
      <c r="E801" s="2">
        <v>0</v>
      </c>
      <c r="F801" s="2">
        <v>0</v>
      </c>
      <c r="G801" s="13">
        <f t="shared" si="260"/>
        <v>0</v>
      </c>
      <c r="H801" s="13">
        <f t="shared" si="260"/>
        <v>0</v>
      </c>
      <c r="I801" s="54" t="s">
        <v>235</v>
      </c>
      <c r="J801" s="15"/>
      <c r="K801" s="15"/>
      <c r="L801" s="15"/>
      <c r="M801" s="15"/>
      <c r="N801" s="15"/>
      <c r="O801" s="15"/>
      <c r="P801" s="15"/>
      <c r="Q801" s="17"/>
      <c r="R801" s="17"/>
    </row>
    <row r="802" spans="1:18" ht="21.75" customHeight="1">
      <c r="A802" s="88"/>
      <c r="B802" s="76" t="s">
        <v>169</v>
      </c>
      <c r="C802" s="89" t="s">
        <v>165</v>
      </c>
      <c r="D802" s="10" t="s">
        <v>4</v>
      </c>
      <c r="E802" s="2">
        <f>E803+E804+E805+E806</f>
        <v>0</v>
      </c>
      <c r="F802" s="2">
        <f>F803+F804+F805+F806</f>
        <v>0</v>
      </c>
      <c r="G802" s="2">
        <f t="shared" si="260"/>
        <v>0</v>
      </c>
      <c r="H802" s="2">
        <f>H803+H804+H806</f>
        <v>0</v>
      </c>
      <c r="I802" s="54" t="s">
        <v>235</v>
      </c>
      <c r="J802" s="23">
        <v>8</v>
      </c>
      <c r="K802" s="5">
        <v>8</v>
      </c>
      <c r="L802" s="5">
        <f t="shared" si="262"/>
        <v>100</v>
      </c>
      <c r="M802" s="5">
        <v>0</v>
      </c>
      <c r="N802" s="5">
        <v>0</v>
      </c>
      <c r="O802" s="5">
        <v>0</v>
      </c>
      <c r="P802" s="5">
        <v>0</v>
      </c>
      <c r="Q802" s="18"/>
      <c r="R802" s="18"/>
    </row>
    <row r="803" spans="1:18">
      <c r="A803" s="88"/>
      <c r="B803" s="76"/>
      <c r="C803" s="89"/>
      <c r="D803" s="6" t="s">
        <v>6</v>
      </c>
      <c r="E803" s="2">
        <v>0</v>
      </c>
      <c r="F803" s="2">
        <v>0</v>
      </c>
      <c r="G803" s="2">
        <f t="shared" si="260"/>
        <v>0</v>
      </c>
      <c r="H803" s="2">
        <f t="shared" si="260"/>
        <v>0</v>
      </c>
      <c r="I803" s="54" t="s">
        <v>235</v>
      </c>
      <c r="J803" s="8"/>
      <c r="K803" s="5"/>
      <c r="L803" s="5"/>
      <c r="M803" s="5"/>
      <c r="N803" s="5"/>
      <c r="O803" s="5"/>
      <c r="P803" s="5"/>
      <c r="Q803" s="18"/>
      <c r="R803" s="18"/>
    </row>
    <row r="804" spans="1:18">
      <c r="A804" s="88"/>
      <c r="B804" s="76"/>
      <c r="C804" s="89"/>
      <c r="D804" s="56" t="s">
        <v>5</v>
      </c>
      <c r="E804" s="2">
        <v>0</v>
      </c>
      <c r="F804" s="2">
        <v>0</v>
      </c>
      <c r="G804" s="2">
        <f t="shared" si="260"/>
        <v>0</v>
      </c>
      <c r="H804" s="2">
        <f>F804-E804</f>
        <v>0</v>
      </c>
      <c r="I804" s="54" t="s">
        <v>235</v>
      </c>
      <c r="J804" s="8"/>
      <c r="K804" s="5"/>
      <c r="L804" s="5"/>
      <c r="M804" s="5"/>
      <c r="N804" s="5"/>
      <c r="O804" s="5"/>
      <c r="P804" s="5"/>
      <c r="Q804" s="18"/>
      <c r="R804" s="18"/>
    </row>
    <row r="805" spans="1:18">
      <c r="A805" s="88"/>
      <c r="B805" s="76"/>
      <c r="C805" s="89"/>
      <c r="D805" s="6" t="s">
        <v>9</v>
      </c>
      <c r="E805" s="2">
        <v>0</v>
      </c>
      <c r="F805" s="2">
        <v>0</v>
      </c>
      <c r="G805" s="2">
        <f t="shared" si="260"/>
        <v>0</v>
      </c>
      <c r="H805" s="2">
        <f>F805-E805</f>
        <v>0</v>
      </c>
      <c r="I805" s="54" t="s">
        <v>235</v>
      </c>
      <c r="J805" s="8"/>
      <c r="K805" s="5"/>
      <c r="L805" s="5"/>
      <c r="M805" s="5"/>
      <c r="N805" s="5"/>
      <c r="O805" s="5"/>
      <c r="P805" s="5"/>
      <c r="Q805" s="18"/>
      <c r="R805" s="18"/>
    </row>
    <row r="806" spans="1:18" ht="22.5">
      <c r="A806" s="88"/>
      <c r="B806" s="76"/>
      <c r="C806" s="89"/>
      <c r="D806" s="2" t="s">
        <v>7</v>
      </c>
      <c r="E806" s="2">
        <v>0</v>
      </c>
      <c r="F806" s="2">
        <v>0</v>
      </c>
      <c r="G806" s="2">
        <f t="shared" si="260"/>
        <v>0</v>
      </c>
      <c r="H806" s="2">
        <f t="shared" si="260"/>
        <v>0</v>
      </c>
      <c r="I806" s="54" t="s">
        <v>235</v>
      </c>
      <c r="J806" s="5"/>
      <c r="K806" s="5"/>
      <c r="L806" s="5"/>
      <c r="M806" s="5"/>
      <c r="N806" s="5"/>
      <c r="O806" s="5"/>
      <c r="P806" s="5"/>
      <c r="Q806" s="18"/>
      <c r="R806" s="18"/>
    </row>
    <row r="807" spans="1:18" ht="24.75" customHeight="1">
      <c r="A807" s="88"/>
      <c r="B807" s="76" t="s">
        <v>170</v>
      </c>
      <c r="C807" s="89" t="s">
        <v>165</v>
      </c>
      <c r="D807" s="10" t="s">
        <v>4</v>
      </c>
      <c r="E807" s="2">
        <f>E808+E809+E810+E811</f>
        <v>165869.81</v>
      </c>
      <c r="F807" s="2">
        <f>F808+F809+F810+F811</f>
        <v>163168.416</v>
      </c>
      <c r="G807" s="2">
        <f t="shared" si="260"/>
        <v>-2701.3940000000002</v>
      </c>
      <c r="H807" s="2">
        <f>H808+H809</f>
        <v>160603.11500000002</v>
      </c>
      <c r="I807" s="24">
        <f t="shared" ref="I807:I824" si="263">ROUND(H807/F807 *100,3)</f>
        <v>98.427999999999997</v>
      </c>
      <c r="J807" s="23">
        <v>11</v>
      </c>
      <c r="K807" s="5">
        <v>11</v>
      </c>
      <c r="L807" s="5">
        <f t="shared" si="262"/>
        <v>100</v>
      </c>
      <c r="M807" s="5">
        <v>2</v>
      </c>
      <c r="N807" s="5">
        <v>2</v>
      </c>
      <c r="O807" s="5">
        <v>19</v>
      </c>
      <c r="P807" s="5">
        <v>19</v>
      </c>
      <c r="Q807" s="18"/>
      <c r="R807" s="18"/>
    </row>
    <row r="808" spans="1:18">
      <c r="A808" s="88"/>
      <c r="B808" s="76"/>
      <c r="C808" s="89"/>
      <c r="D808" s="6" t="s">
        <v>6</v>
      </c>
      <c r="E808" s="2">
        <v>3775.8</v>
      </c>
      <c r="F808" s="2">
        <v>2965.712</v>
      </c>
      <c r="G808" s="2">
        <f t="shared" si="260"/>
        <v>-810.08800000000019</v>
      </c>
      <c r="H808" s="2">
        <v>2793.6</v>
      </c>
      <c r="I808" s="24">
        <f t="shared" si="263"/>
        <v>94.197000000000003</v>
      </c>
      <c r="J808" s="8"/>
      <c r="K808" s="5"/>
      <c r="L808" s="5"/>
      <c r="M808" s="5"/>
      <c r="N808" s="5"/>
      <c r="O808" s="5"/>
      <c r="P808" s="5"/>
      <c r="Q808" s="18"/>
      <c r="R808" s="18"/>
    </row>
    <row r="809" spans="1:18">
      <c r="A809" s="88"/>
      <c r="B809" s="76"/>
      <c r="C809" s="89"/>
      <c r="D809" s="56" t="s">
        <v>5</v>
      </c>
      <c r="E809" s="2">
        <v>162094.01</v>
      </c>
      <c r="F809" s="2">
        <v>160202.704</v>
      </c>
      <c r="G809" s="2">
        <f t="shared" si="260"/>
        <v>-1891.3060000000114</v>
      </c>
      <c r="H809" s="2">
        <v>157809.51500000001</v>
      </c>
      <c r="I809" s="24">
        <f t="shared" si="263"/>
        <v>98.506</v>
      </c>
      <c r="J809" s="8"/>
      <c r="K809" s="5"/>
      <c r="L809" s="5"/>
      <c r="M809" s="5"/>
      <c r="N809" s="5"/>
      <c r="O809" s="5"/>
      <c r="P809" s="5"/>
      <c r="Q809" s="18"/>
      <c r="R809" s="18"/>
    </row>
    <row r="810" spans="1:18">
      <c r="A810" s="88"/>
      <c r="B810" s="76"/>
      <c r="C810" s="89"/>
      <c r="D810" s="6" t="s">
        <v>9</v>
      </c>
      <c r="E810" s="2">
        <v>0</v>
      </c>
      <c r="F810" s="2">
        <v>0</v>
      </c>
      <c r="G810" s="2">
        <f t="shared" si="260"/>
        <v>0</v>
      </c>
      <c r="H810" s="2">
        <v>0</v>
      </c>
      <c r="I810" s="24" t="s">
        <v>235</v>
      </c>
      <c r="J810" s="8"/>
      <c r="K810" s="5"/>
      <c r="L810" s="5"/>
      <c r="M810" s="5"/>
      <c r="N810" s="5"/>
      <c r="O810" s="5"/>
      <c r="P810" s="5"/>
      <c r="Q810" s="18"/>
      <c r="R810" s="18"/>
    </row>
    <row r="811" spans="1:18" ht="22.5">
      <c r="A811" s="88"/>
      <c r="B811" s="76"/>
      <c r="C811" s="89"/>
      <c r="D811" s="13" t="s">
        <v>7</v>
      </c>
      <c r="E811" s="2">
        <v>0</v>
      </c>
      <c r="F811" s="2">
        <v>0</v>
      </c>
      <c r="G811" s="2">
        <f t="shared" si="260"/>
        <v>0</v>
      </c>
      <c r="H811" s="2">
        <v>0</v>
      </c>
      <c r="I811" s="24" t="s">
        <v>235</v>
      </c>
      <c r="J811" s="5"/>
      <c r="K811" s="5"/>
      <c r="L811" s="5"/>
      <c r="M811" s="5"/>
      <c r="N811" s="5"/>
      <c r="O811" s="5"/>
      <c r="P811" s="5"/>
      <c r="Q811" s="18"/>
      <c r="R811" s="18"/>
    </row>
    <row r="812" spans="1:18" ht="28.5" customHeight="1">
      <c r="A812" s="88"/>
      <c r="B812" s="76" t="s">
        <v>171</v>
      </c>
      <c r="C812" s="89" t="s">
        <v>165</v>
      </c>
      <c r="D812" s="10" t="s">
        <v>4</v>
      </c>
      <c r="E812" s="2">
        <f>E813+E814+E815+E816</f>
        <v>24740.080000000002</v>
      </c>
      <c r="F812" s="2">
        <f>F813+F814+F815+F816</f>
        <v>24576.039000000001</v>
      </c>
      <c r="G812" s="2">
        <f t="shared" si="260"/>
        <v>-164.04100000000108</v>
      </c>
      <c r="H812" s="2">
        <f>H813+H814+H815+H816</f>
        <v>24548.195</v>
      </c>
      <c r="I812" s="24">
        <f t="shared" si="263"/>
        <v>99.887</v>
      </c>
      <c r="J812" s="23">
        <v>3</v>
      </c>
      <c r="K812" s="5">
        <v>3</v>
      </c>
      <c r="L812" s="5">
        <f t="shared" si="262"/>
        <v>100</v>
      </c>
      <c r="M812" s="5">
        <v>1</v>
      </c>
      <c r="N812" s="5">
        <v>1</v>
      </c>
      <c r="O812" s="5">
        <v>6</v>
      </c>
      <c r="P812" s="5">
        <v>6</v>
      </c>
      <c r="Q812" s="18"/>
      <c r="R812" s="18"/>
    </row>
    <row r="813" spans="1:18">
      <c r="A813" s="88"/>
      <c r="B813" s="76"/>
      <c r="C813" s="89"/>
      <c r="D813" s="6" t="s">
        <v>6</v>
      </c>
      <c r="E813" s="2">
        <v>0</v>
      </c>
      <c r="F813" s="2">
        <v>0</v>
      </c>
      <c r="G813" s="2">
        <f t="shared" si="260"/>
        <v>0</v>
      </c>
      <c r="H813" s="2">
        <v>0</v>
      </c>
      <c r="I813" s="24" t="s">
        <v>235</v>
      </c>
      <c r="J813" s="8"/>
      <c r="K813" s="5"/>
      <c r="L813" s="5"/>
      <c r="M813" s="5"/>
      <c r="N813" s="5"/>
      <c r="O813" s="5"/>
      <c r="P813" s="5"/>
      <c r="Q813" s="18"/>
      <c r="R813" s="18"/>
    </row>
    <row r="814" spans="1:18">
      <c r="A814" s="88"/>
      <c r="B814" s="76"/>
      <c r="C814" s="89"/>
      <c r="D814" s="56" t="s">
        <v>5</v>
      </c>
      <c r="E814" s="2">
        <v>24740.080000000002</v>
      </c>
      <c r="F814" s="2">
        <v>24576.039000000001</v>
      </c>
      <c r="G814" s="2">
        <f t="shared" si="260"/>
        <v>-164.04100000000108</v>
      </c>
      <c r="H814" s="2">
        <v>24548.195</v>
      </c>
      <c r="I814" s="24">
        <f t="shared" si="263"/>
        <v>99.887</v>
      </c>
      <c r="J814" s="8"/>
      <c r="K814" s="5"/>
      <c r="L814" s="5"/>
      <c r="M814" s="5"/>
      <c r="N814" s="5"/>
      <c r="O814" s="5"/>
      <c r="P814" s="5"/>
      <c r="Q814" s="18"/>
      <c r="R814" s="18"/>
    </row>
    <row r="815" spans="1:18">
      <c r="A815" s="88"/>
      <c r="B815" s="76"/>
      <c r="C815" s="89"/>
      <c r="D815" s="6" t="s">
        <v>9</v>
      </c>
      <c r="E815" s="2">
        <v>0</v>
      </c>
      <c r="F815" s="2">
        <v>0</v>
      </c>
      <c r="G815" s="2">
        <f t="shared" si="260"/>
        <v>0</v>
      </c>
      <c r="H815" s="2">
        <v>0</v>
      </c>
      <c r="I815" s="24" t="s">
        <v>235</v>
      </c>
      <c r="J815" s="8"/>
      <c r="K815" s="5"/>
      <c r="L815" s="5"/>
      <c r="M815" s="5"/>
      <c r="N815" s="5"/>
      <c r="O815" s="5"/>
      <c r="P815" s="5"/>
      <c r="Q815" s="18"/>
      <c r="R815" s="18"/>
    </row>
    <row r="816" spans="1:18" ht="23.25" customHeight="1">
      <c r="A816" s="88"/>
      <c r="B816" s="76"/>
      <c r="C816" s="89"/>
      <c r="D816" s="13" t="s">
        <v>7</v>
      </c>
      <c r="E816" s="13">
        <v>0</v>
      </c>
      <c r="F816" s="13">
        <v>0</v>
      </c>
      <c r="G816" s="13">
        <f t="shared" si="260"/>
        <v>0</v>
      </c>
      <c r="H816" s="13">
        <v>0</v>
      </c>
      <c r="I816" s="26" t="s">
        <v>235</v>
      </c>
      <c r="J816" s="15"/>
      <c r="K816" s="15"/>
      <c r="L816" s="15"/>
      <c r="M816" s="15"/>
      <c r="N816" s="5"/>
      <c r="O816" s="5"/>
      <c r="P816" s="5"/>
      <c r="Q816" s="18"/>
      <c r="R816" s="18"/>
    </row>
    <row r="817" spans="1:18" ht="24" customHeight="1">
      <c r="A817" s="88"/>
      <c r="B817" s="76" t="s">
        <v>172</v>
      </c>
      <c r="C817" s="89" t="s">
        <v>165</v>
      </c>
      <c r="D817" s="10" t="s">
        <v>4</v>
      </c>
      <c r="E817" s="2">
        <f>E818+E819+E820+E821</f>
        <v>106217.33</v>
      </c>
      <c r="F817" s="2">
        <f>F818+F819+F820+F821</f>
        <v>108778.98299999999</v>
      </c>
      <c r="G817" s="2">
        <f t="shared" si="260"/>
        <v>2561.6529999999912</v>
      </c>
      <c r="H817" s="2">
        <f>H818+H819+H820+H821</f>
        <v>108671.50900000001</v>
      </c>
      <c r="I817" s="24">
        <f t="shared" si="263"/>
        <v>99.900999999999996</v>
      </c>
      <c r="J817" s="23">
        <v>0</v>
      </c>
      <c r="K817" s="5">
        <v>0</v>
      </c>
      <c r="L817" s="5" t="s">
        <v>235</v>
      </c>
      <c r="M817" s="5">
        <v>1</v>
      </c>
      <c r="N817" s="5">
        <v>1</v>
      </c>
      <c r="O817" s="5">
        <v>0</v>
      </c>
      <c r="P817" s="5">
        <v>0</v>
      </c>
      <c r="Q817" s="18"/>
      <c r="R817" s="18"/>
    </row>
    <row r="818" spans="1:18">
      <c r="A818" s="88"/>
      <c r="B818" s="76"/>
      <c r="C818" s="89"/>
      <c r="D818" s="6" t="s">
        <v>6</v>
      </c>
      <c r="E818" s="2">
        <v>0</v>
      </c>
      <c r="F818" s="2">
        <v>0</v>
      </c>
      <c r="G818" s="2">
        <f t="shared" si="260"/>
        <v>0</v>
      </c>
      <c r="H818" s="2">
        <v>0</v>
      </c>
      <c r="I818" s="24" t="s">
        <v>235</v>
      </c>
      <c r="J818" s="8"/>
      <c r="K818" s="5"/>
      <c r="L818" s="5"/>
      <c r="M818" s="5"/>
      <c r="N818" s="5"/>
      <c r="O818" s="5"/>
      <c r="P818" s="5"/>
      <c r="Q818" s="18"/>
      <c r="R818" s="18"/>
    </row>
    <row r="819" spans="1:18" ht="14.25" customHeight="1">
      <c r="A819" s="88"/>
      <c r="B819" s="76"/>
      <c r="C819" s="89"/>
      <c r="D819" s="56" t="s">
        <v>5</v>
      </c>
      <c r="E819" s="2">
        <v>106217.33</v>
      </c>
      <c r="F819" s="2">
        <v>108778.98299999999</v>
      </c>
      <c r="G819" s="2">
        <f t="shared" si="260"/>
        <v>2561.6529999999912</v>
      </c>
      <c r="H819" s="2">
        <v>108671.50900000001</v>
      </c>
      <c r="I819" s="24">
        <f t="shared" si="263"/>
        <v>99.900999999999996</v>
      </c>
      <c r="J819" s="8"/>
      <c r="K819" s="5"/>
      <c r="L819" s="5"/>
      <c r="M819" s="5"/>
      <c r="N819" s="5"/>
      <c r="O819" s="5"/>
      <c r="P819" s="5"/>
      <c r="Q819" s="18"/>
      <c r="R819" s="18"/>
    </row>
    <row r="820" spans="1:18" ht="18.75" customHeight="1">
      <c r="A820" s="88"/>
      <c r="B820" s="76"/>
      <c r="C820" s="89"/>
      <c r="D820" s="6" t="s">
        <v>9</v>
      </c>
      <c r="E820" s="2">
        <v>0</v>
      </c>
      <c r="F820" s="2">
        <v>0</v>
      </c>
      <c r="G820" s="2">
        <f t="shared" si="260"/>
        <v>0</v>
      </c>
      <c r="H820" s="2">
        <v>0</v>
      </c>
      <c r="I820" s="24" t="s">
        <v>235</v>
      </c>
      <c r="J820" s="8"/>
      <c r="K820" s="5"/>
      <c r="L820" s="5"/>
      <c r="M820" s="5"/>
      <c r="N820" s="5"/>
      <c r="O820" s="5"/>
      <c r="P820" s="5"/>
      <c r="Q820" s="18"/>
      <c r="R820" s="18"/>
    </row>
    <row r="821" spans="1:18" ht="26.25" customHeight="1">
      <c r="A821" s="88"/>
      <c r="B821" s="76"/>
      <c r="C821" s="89"/>
      <c r="D821" s="13" t="s">
        <v>7</v>
      </c>
      <c r="E821" s="13">
        <v>0</v>
      </c>
      <c r="F821" s="13">
        <v>0</v>
      </c>
      <c r="G821" s="13">
        <f t="shared" si="260"/>
        <v>0</v>
      </c>
      <c r="H821" s="13">
        <v>0</v>
      </c>
      <c r="I821" s="26" t="s">
        <v>235</v>
      </c>
      <c r="J821" s="5"/>
      <c r="K821" s="5"/>
      <c r="L821" s="5"/>
      <c r="M821" s="5"/>
      <c r="N821" s="5"/>
      <c r="O821" s="5"/>
      <c r="P821" s="5"/>
      <c r="Q821" s="18"/>
      <c r="R821" s="18"/>
    </row>
    <row r="822" spans="1:18" ht="27" customHeight="1">
      <c r="A822" s="88"/>
      <c r="B822" s="76" t="s">
        <v>173</v>
      </c>
      <c r="C822" s="89" t="s">
        <v>165</v>
      </c>
      <c r="D822" s="10" t="s">
        <v>4</v>
      </c>
      <c r="E822" s="2">
        <f>E823+E824+E825+E826</f>
        <v>566907.06000000006</v>
      </c>
      <c r="F822" s="2">
        <f>F823+F824+F825+F826</f>
        <v>566907.06000000006</v>
      </c>
      <c r="G822" s="2">
        <f t="shared" si="260"/>
        <v>0</v>
      </c>
      <c r="H822" s="2">
        <f>H823+H824+H825+H826</f>
        <v>566907.06000000006</v>
      </c>
      <c r="I822" s="24">
        <f t="shared" si="263"/>
        <v>100</v>
      </c>
      <c r="J822" s="23">
        <v>3</v>
      </c>
      <c r="K822" s="5">
        <v>3</v>
      </c>
      <c r="L822" s="5">
        <f t="shared" si="262"/>
        <v>100</v>
      </c>
      <c r="M822" s="5">
        <v>2</v>
      </c>
      <c r="N822" s="5">
        <v>2</v>
      </c>
      <c r="O822" s="5">
        <v>7</v>
      </c>
      <c r="P822" s="5">
        <v>7</v>
      </c>
      <c r="Q822" s="18"/>
      <c r="R822" s="18"/>
    </row>
    <row r="823" spans="1:18">
      <c r="A823" s="88"/>
      <c r="B823" s="76"/>
      <c r="C823" s="89"/>
      <c r="D823" s="6" t="s">
        <v>6</v>
      </c>
      <c r="E823" s="2">
        <v>0</v>
      </c>
      <c r="F823" s="2">
        <v>0</v>
      </c>
      <c r="G823" s="2">
        <f t="shared" si="260"/>
        <v>0</v>
      </c>
      <c r="H823" s="2">
        <v>0</v>
      </c>
      <c r="I823" s="24" t="s">
        <v>235</v>
      </c>
      <c r="J823" s="8"/>
      <c r="K823" s="5"/>
      <c r="L823" s="5"/>
      <c r="M823" s="5"/>
      <c r="N823" s="5"/>
      <c r="O823" s="5"/>
      <c r="P823" s="5"/>
      <c r="Q823" s="18"/>
      <c r="R823" s="18"/>
    </row>
    <row r="824" spans="1:18">
      <c r="A824" s="88"/>
      <c r="B824" s="76"/>
      <c r="C824" s="89"/>
      <c r="D824" s="56" t="s">
        <v>5</v>
      </c>
      <c r="E824" s="2">
        <v>566907.06000000006</v>
      </c>
      <c r="F824" s="2">
        <v>566907.06000000006</v>
      </c>
      <c r="G824" s="2">
        <f t="shared" si="260"/>
        <v>0</v>
      </c>
      <c r="H824" s="2">
        <v>566907.06000000006</v>
      </c>
      <c r="I824" s="24">
        <f t="shared" si="263"/>
        <v>100</v>
      </c>
      <c r="J824" s="8"/>
      <c r="K824" s="5"/>
      <c r="L824" s="5"/>
      <c r="M824" s="5"/>
      <c r="N824" s="5"/>
      <c r="O824" s="5"/>
      <c r="P824" s="5"/>
      <c r="Q824" s="18"/>
      <c r="R824" s="18"/>
    </row>
    <row r="825" spans="1:18">
      <c r="A825" s="88"/>
      <c r="B825" s="76"/>
      <c r="C825" s="89"/>
      <c r="D825" s="6" t="s">
        <v>9</v>
      </c>
      <c r="E825" s="2">
        <v>0</v>
      </c>
      <c r="F825" s="2">
        <v>0</v>
      </c>
      <c r="G825" s="2">
        <f t="shared" si="260"/>
        <v>0</v>
      </c>
      <c r="H825" s="2">
        <v>0</v>
      </c>
      <c r="I825" s="24" t="s">
        <v>235</v>
      </c>
      <c r="J825" s="8"/>
      <c r="K825" s="5"/>
      <c r="L825" s="5"/>
      <c r="M825" s="5"/>
      <c r="N825" s="5"/>
      <c r="O825" s="5"/>
      <c r="P825" s="5"/>
      <c r="Q825" s="18"/>
      <c r="R825" s="18"/>
    </row>
    <row r="826" spans="1:18" ht="44.25" customHeight="1">
      <c r="A826" s="88"/>
      <c r="B826" s="76"/>
      <c r="C826" s="89"/>
      <c r="D826" s="6" t="s">
        <v>7</v>
      </c>
      <c r="E826" s="2">
        <v>0</v>
      </c>
      <c r="F826" s="2">
        <v>0</v>
      </c>
      <c r="G826" s="2">
        <f t="shared" si="260"/>
        <v>0</v>
      </c>
      <c r="H826" s="2">
        <v>0</v>
      </c>
      <c r="I826" s="26" t="s">
        <v>235</v>
      </c>
      <c r="J826" s="15"/>
      <c r="K826" s="15"/>
      <c r="L826" s="15"/>
      <c r="M826" s="5"/>
      <c r="N826" s="5"/>
      <c r="O826" s="5"/>
      <c r="P826" s="5"/>
      <c r="Q826" s="18"/>
      <c r="R826" s="18"/>
    </row>
    <row r="827" spans="1:18" ht="23.25" customHeight="1">
      <c r="A827" s="79" t="s">
        <v>259</v>
      </c>
      <c r="B827" s="91" t="s">
        <v>174</v>
      </c>
      <c r="C827" s="91" t="s">
        <v>175</v>
      </c>
      <c r="D827" s="10" t="s">
        <v>4</v>
      </c>
      <c r="E827" s="3">
        <f t="shared" ref="E827:F830" si="264">E832+E837+E842+E847+E852+E857+E862+E867+E872</f>
        <v>15577240.747000001</v>
      </c>
      <c r="F827" s="3">
        <f t="shared" si="264"/>
        <v>15609689.547</v>
      </c>
      <c r="G827" s="3">
        <f t="shared" ref="G827:G831" si="265">F827-E827</f>
        <v>32448.799999998882</v>
      </c>
      <c r="H827" s="3">
        <f>H832+H837+H842+H847+H852+H857+H862+H867+H872</f>
        <v>15449458.227000004</v>
      </c>
      <c r="I827" s="30">
        <f t="shared" ref="I827:I830" si="266">ROUND(H827/F827 *100,3)</f>
        <v>98.974000000000004</v>
      </c>
      <c r="J827" s="22">
        <f>J828+J832+J837+J842+J847+J852+J857+J862+J867+J872</f>
        <v>49</v>
      </c>
      <c r="K827" s="22">
        <f>K828+K832+K837+K842+K847+K852+K857+K862+K867+K872</f>
        <v>49</v>
      </c>
      <c r="L827" s="4">
        <f t="shared" ref="L827" si="267">(K827/J827)*100</f>
        <v>100</v>
      </c>
      <c r="M827" s="22">
        <f>M832+M837+M842+M847+M852+M857+M862+M867+M872</f>
        <v>38</v>
      </c>
      <c r="N827" s="22">
        <f>N832+N837+N842+N847+N852+N857+N862+N867+N872</f>
        <v>38</v>
      </c>
      <c r="O827" s="22">
        <f>O832+O837+O842+O847+O852+O857+O862+O867+O872</f>
        <v>140</v>
      </c>
      <c r="P827" s="22">
        <f>P832+P837+P842+P847+P852+P857+P862+P867+P872</f>
        <v>140</v>
      </c>
      <c r="Q827" s="18"/>
      <c r="R827" s="18"/>
    </row>
    <row r="828" spans="1:18">
      <c r="A828" s="79"/>
      <c r="B828" s="91"/>
      <c r="C828" s="91"/>
      <c r="D828" s="6" t="s">
        <v>6</v>
      </c>
      <c r="E828" s="3">
        <f t="shared" si="264"/>
        <v>2060291.6</v>
      </c>
      <c r="F828" s="3">
        <f t="shared" si="264"/>
        <v>2134553.94</v>
      </c>
      <c r="G828" s="3">
        <f t="shared" si="265"/>
        <v>74262.339999999851</v>
      </c>
      <c r="H828" s="3">
        <f>H833+H838+H843+H848+H853+H858+H863+H868+H873</f>
        <v>2125113.38</v>
      </c>
      <c r="I828" s="30">
        <f t="shared" si="266"/>
        <v>99.558000000000007</v>
      </c>
      <c r="J828" s="23">
        <v>6</v>
      </c>
      <c r="K828" s="5">
        <v>6</v>
      </c>
      <c r="L828" s="5"/>
      <c r="M828" s="5"/>
      <c r="N828" s="5"/>
      <c r="O828" s="5"/>
      <c r="P828" s="5"/>
      <c r="Q828" s="18"/>
      <c r="R828" s="18"/>
    </row>
    <row r="829" spans="1:18">
      <c r="A829" s="79"/>
      <c r="B829" s="91"/>
      <c r="C829" s="91"/>
      <c r="D829" s="56" t="s">
        <v>5</v>
      </c>
      <c r="E829" s="31">
        <f>E834+E839+E844+E849+E854+E859+E864+E869+E874</f>
        <v>13414905.077000001</v>
      </c>
      <c r="F829" s="3">
        <f t="shared" si="264"/>
        <v>13373091.537</v>
      </c>
      <c r="G829" s="3">
        <f t="shared" si="265"/>
        <v>-41813.540000000969</v>
      </c>
      <c r="H829" s="3">
        <f>H834+H839+H844+H849+H854+H859+H864+H869+H874</f>
        <v>13222760.137000002</v>
      </c>
      <c r="I829" s="30">
        <f t="shared" si="266"/>
        <v>98.876000000000005</v>
      </c>
      <c r="J829" s="8"/>
      <c r="K829" s="5"/>
      <c r="L829" s="24"/>
      <c r="M829" s="5"/>
      <c r="N829" s="5"/>
      <c r="O829" s="5"/>
      <c r="P829" s="5"/>
      <c r="Q829" s="18"/>
      <c r="R829" s="18"/>
    </row>
    <row r="830" spans="1:18">
      <c r="A830" s="79"/>
      <c r="B830" s="91"/>
      <c r="C830" s="91"/>
      <c r="D830" s="6" t="s">
        <v>9</v>
      </c>
      <c r="E830" s="3">
        <f t="shared" si="264"/>
        <v>102044.07</v>
      </c>
      <c r="F830" s="3">
        <f t="shared" si="264"/>
        <v>102044.07</v>
      </c>
      <c r="G830" s="3">
        <f t="shared" si="265"/>
        <v>0</v>
      </c>
      <c r="H830" s="3">
        <f>H835+H840+H845+H850+H855+H860+H865+H870+H875</f>
        <v>101584.71</v>
      </c>
      <c r="I830" s="30">
        <f t="shared" si="266"/>
        <v>99.55</v>
      </c>
      <c r="J830" s="8"/>
      <c r="K830" s="5"/>
      <c r="L830" s="24"/>
      <c r="M830" s="5"/>
      <c r="N830" s="5"/>
      <c r="O830" s="5"/>
      <c r="P830" s="5"/>
      <c r="Q830" s="18"/>
      <c r="R830" s="18"/>
    </row>
    <row r="831" spans="1:18" ht="33.75" customHeight="1">
      <c r="A831" s="79"/>
      <c r="B831" s="91"/>
      <c r="C831" s="91"/>
      <c r="D831" s="2" t="s">
        <v>7</v>
      </c>
      <c r="E831" s="3">
        <f>E836+E841+E846+E851+E856+E861+E866+E871+E876</f>
        <v>0</v>
      </c>
      <c r="F831" s="3">
        <f t="shared" ref="F831" si="268">F836+F841+F851+F856+F861+F866+F871+F876</f>
        <v>0</v>
      </c>
      <c r="G831" s="3">
        <f t="shared" si="265"/>
        <v>0</v>
      </c>
      <c r="H831" s="3">
        <f>H836+H841+H846+H851+H856+H861+H866+H871+H876</f>
        <v>0</v>
      </c>
      <c r="I831" s="24" t="s">
        <v>235</v>
      </c>
      <c r="J831" s="5"/>
      <c r="K831" s="5"/>
      <c r="L831" s="24"/>
      <c r="M831" s="5"/>
      <c r="N831" s="5"/>
      <c r="O831" s="5"/>
      <c r="P831" s="5"/>
      <c r="Q831" s="18"/>
      <c r="R831" s="18"/>
    </row>
    <row r="832" spans="1:18" ht="29.25" customHeight="1">
      <c r="A832" s="88"/>
      <c r="B832" s="76" t="s">
        <v>176</v>
      </c>
      <c r="C832" s="76" t="s">
        <v>175</v>
      </c>
      <c r="D832" s="10" t="s">
        <v>4</v>
      </c>
      <c r="E832" s="2">
        <f>E833+E834+E835+E836</f>
        <v>1792874.8570000001</v>
      </c>
      <c r="F832" s="2">
        <f>F833+F834+F835+F836</f>
        <v>1825934.5379999999</v>
      </c>
      <c r="G832" s="2">
        <f t="shared" ref="G832" si="269">F832-E832</f>
        <v>33059.680999999866</v>
      </c>
      <c r="H832" s="2">
        <f>H833+H834+H835+H836</f>
        <v>1820982.5110000002</v>
      </c>
      <c r="I832" s="24">
        <f t="shared" ref="I832:I835" si="270">ROUND(H832/F832 *100,3)</f>
        <v>99.728999999999999</v>
      </c>
      <c r="J832" s="23">
        <v>8</v>
      </c>
      <c r="K832" s="5">
        <v>8</v>
      </c>
      <c r="L832" s="5">
        <f t="shared" ref="L832" si="271">(K832/J832)*100</f>
        <v>100</v>
      </c>
      <c r="M832" s="5">
        <v>1</v>
      </c>
      <c r="N832" s="5">
        <v>1</v>
      </c>
      <c r="O832" s="5">
        <v>11</v>
      </c>
      <c r="P832" s="5">
        <v>11</v>
      </c>
      <c r="Q832" s="18"/>
      <c r="R832" s="18"/>
    </row>
    <row r="833" spans="1:18">
      <c r="A833" s="88"/>
      <c r="B833" s="76"/>
      <c r="C833" s="76"/>
      <c r="D833" s="6" t="s">
        <v>6</v>
      </c>
      <c r="E833" s="2">
        <v>0</v>
      </c>
      <c r="F833" s="2">
        <v>0</v>
      </c>
      <c r="G833" s="2">
        <f t="shared" ref="G833:G876" si="272">F833-E833</f>
        <v>0</v>
      </c>
      <c r="H833" s="2">
        <v>0</v>
      </c>
      <c r="I833" s="24" t="s">
        <v>243</v>
      </c>
      <c r="J833" s="8"/>
      <c r="K833" s="5"/>
      <c r="L833" s="5"/>
      <c r="M833" s="5"/>
      <c r="N833" s="5"/>
      <c r="O833" s="5"/>
      <c r="P833" s="5"/>
      <c r="Q833" s="18"/>
      <c r="R833" s="18"/>
    </row>
    <row r="834" spans="1:18">
      <c r="A834" s="88"/>
      <c r="B834" s="76"/>
      <c r="C834" s="76"/>
      <c r="D834" s="56" t="s">
        <v>5</v>
      </c>
      <c r="E834" s="2">
        <v>1715954.1170000001</v>
      </c>
      <c r="F834" s="2">
        <v>1749013.798</v>
      </c>
      <c r="G834" s="2">
        <f t="shared" si="272"/>
        <v>33059.680999999866</v>
      </c>
      <c r="H834" s="2">
        <v>1744408.4110000001</v>
      </c>
      <c r="I834" s="24">
        <f t="shared" si="270"/>
        <v>99.736999999999995</v>
      </c>
      <c r="J834" s="8"/>
      <c r="K834" s="5"/>
      <c r="L834" s="5"/>
      <c r="M834" s="5"/>
      <c r="N834" s="5"/>
      <c r="O834" s="5"/>
      <c r="P834" s="5"/>
      <c r="Q834" s="18"/>
      <c r="R834" s="18"/>
    </row>
    <row r="835" spans="1:18">
      <c r="A835" s="88"/>
      <c r="B835" s="76"/>
      <c r="C835" s="76"/>
      <c r="D835" s="6" t="s">
        <v>9</v>
      </c>
      <c r="E835" s="2">
        <v>76920.740000000005</v>
      </c>
      <c r="F835" s="2">
        <v>76920.740000000005</v>
      </c>
      <c r="G835" s="2">
        <f t="shared" si="272"/>
        <v>0</v>
      </c>
      <c r="H835" s="2">
        <v>76574.100000000006</v>
      </c>
      <c r="I835" s="24">
        <f t="shared" si="270"/>
        <v>99.549000000000007</v>
      </c>
      <c r="J835" s="8"/>
      <c r="K835" s="5"/>
      <c r="L835" s="5"/>
      <c r="M835" s="5"/>
      <c r="N835" s="5"/>
      <c r="O835" s="5"/>
      <c r="P835" s="5"/>
      <c r="Q835" s="18"/>
      <c r="R835" s="18"/>
    </row>
    <row r="836" spans="1:18" ht="25.5" customHeight="1">
      <c r="A836" s="88"/>
      <c r="B836" s="76"/>
      <c r="C836" s="76"/>
      <c r="D836" s="71" t="s">
        <v>7</v>
      </c>
      <c r="E836" s="71">
        <v>0</v>
      </c>
      <c r="F836" s="71">
        <v>0</v>
      </c>
      <c r="G836" s="71">
        <f t="shared" si="272"/>
        <v>0</v>
      </c>
      <c r="H836" s="71">
        <v>0</v>
      </c>
      <c r="I836" s="26" t="s">
        <v>235</v>
      </c>
      <c r="J836" s="5"/>
      <c r="K836" s="5"/>
      <c r="L836" s="5"/>
      <c r="M836" s="5"/>
      <c r="N836" s="5"/>
      <c r="O836" s="5"/>
      <c r="P836" s="5"/>
      <c r="Q836" s="18"/>
      <c r="R836" s="18"/>
    </row>
    <row r="837" spans="1:18">
      <c r="A837" s="88"/>
      <c r="B837" s="76" t="s">
        <v>177</v>
      </c>
      <c r="C837" s="76" t="s">
        <v>175</v>
      </c>
      <c r="D837" s="10" t="s">
        <v>4</v>
      </c>
      <c r="E837" s="2">
        <f>E838+E839+E840+E841</f>
        <v>124780.603</v>
      </c>
      <c r="F837" s="2">
        <f>F838+F839+F840+F841</f>
        <v>160021.39799999999</v>
      </c>
      <c r="G837" s="2">
        <f t="shared" si="272"/>
        <v>35240.794999999984</v>
      </c>
      <c r="H837" s="2">
        <f>H838+H839+H840+H841</f>
        <v>160021.39799999999</v>
      </c>
      <c r="I837" s="24">
        <f t="shared" ref="I837:I839" si="273">ROUND(H837/F837 *100,3)</f>
        <v>100</v>
      </c>
      <c r="J837" s="23">
        <v>1</v>
      </c>
      <c r="K837" s="5">
        <v>1</v>
      </c>
      <c r="L837" s="5">
        <f t="shared" ref="L837:L867" si="274">(K837/J837)*100</f>
        <v>100</v>
      </c>
      <c r="M837" s="5">
        <v>3</v>
      </c>
      <c r="N837" s="5">
        <v>3</v>
      </c>
      <c r="O837" s="5">
        <v>17</v>
      </c>
      <c r="P837" s="5">
        <v>17</v>
      </c>
      <c r="Q837" s="18"/>
      <c r="R837" s="18"/>
    </row>
    <row r="838" spans="1:18">
      <c r="A838" s="88"/>
      <c r="B838" s="76"/>
      <c r="C838" s="76"/>
      <c r="D838" s="6" t="s">
        <v>6</v>
      </c>
      <c r="E838" s="2">
        <v>72284</v>
      </c>
      <c r="F838" s="2">
        <v>72284</v>
      </c>
      <c r="G838" s="2">
        <f t="shared" si="272"/>
        <v>0</v>
      </c>
      <c r="H838" s="2">
        <v>72284</v>
      </c>
      <c r="I838" s="24">
        <f t="shared" si="273"/>
        <v>100</v>
      </c>
      <c r="J838" s="8"/>
      <c r="K838" s="5"/>
      <c r="L838" s="5"/>
      <c r="M838" s="5"/>
      <c r="N838" s="5"/>
      <c r="O838" s="5"/>
      <c r="P838" s="5"/>
      <c r="Q838" s="18"/>
      <c r="R838" s="18"/>
    </row>
    <row r="839" spans="1:18">
      <c r="A839" s="88"/>
      <c r="B839" s="76"/>
      <c r="C839" s="76"/>
      <c r="D839" s="56" t="s">
        <v>5</v>
      </c>
      <c r="E839" s="2">
        <v>52496.603000000003</v>
      </c>
      <c r="F839" s="2">
        <v>87737.398000000001</v>
      </c>
      <c r="G839" s="2">
        <f t="shared" si="272"/>
        <v>35240.794999999998</v>
      </c>
      <c r="H839" s="2">
        <v>87737.398000000001</v>
      </c>
      <c r="I839" s="24">
        <f t="shared" si="273"/>
        <v>100</v>
      </c>
      <c r="J839" s="8"/>
      <c r="K839" s="5"/>
      <c r="L839" s="5"/>
      <c r="M839" s="5"/>
      <c r="N839" s="5"/>
      <c r="O839" s="5"/>
      <c r="P839" s="5"/>
      <c r="Q839" s="18"/>
      <c r="R839" s="18"/>
    </row>
    <row r="840" spans="1:18" ht="16.5" customHeight="1">
      <c r="A840" s="88"/>
      <c r="B840" s="76"/>
      <c r="C840" s="76"/>
      <c r="D840" s="6" t="s">
        <v>9</v>
      </c>
      <c r="E840" s="2">
        <v>0</v>
      </c>
      <c r="F840" s="2">
        <v>0</v>
      </c>
      <c r="G840" s="2">
        <f t="shared" si="272"/>
        <v>0</v>
      </c>
      <c r="H840" s="2">
        <v>0</v>
      </c>
      <c r="I840" s="24" t="s">
        <v>235</v>
      </c>
      <c r="J840" s="8"/>
      <c r="K840" s="5"/>
      <c r="L840" s="5"/>
      <c r="M840" s="5"/>
      <c r="N840" s="5"/>
      <c r="O840" s="5"/>
      <c r="P840" s="5"/>
      <c r="Q840" s="18"/>
      <c r="R840" s="18"/>
    </row>
    <row r="841" spans="1:18" ht="24.75" customHeight="1">
      <c r="A841" s="88"/>
      <c r="B841" s="76"/>
      <c r="C841" s="76"/>
      <c r="D841" s="2" t="s">
        <v>7</v>
      </c>
      <c r="E841" s="2">
        <v>0</v>
      </c>
      <c r="F841" s="2">
        <v>0</v>
      </c>
      <c r="G841" s="2">
        <f t="shared" si="272"/>
        <v>0</v>
      </c>
      <c r="H841" s="2">
        <v>0</v>
      </c>
      <c r="I841" s="24" t="s">
        <v>235</v>
      </c>
      <c r="J841" s="5"/>
      <c r="K841" s="5"/>
      <c r="L841" s="5"/>
      <c r="M841" s="5"/>
      <c r="N841" s="5"/>
      <c r="O841" s="5"/>
      <c r="P841" s="5"/>
      <c r="Q841" s="18"/>
      <c r="R841" s="18"/>
    </row>
    <row r="842" spans="1:18" ht="28.5" customHeight="1">
      <c r="A842" s="90"/>
      <c r="B842" s="76" t="s">
        <v>178</v>
      </c>
      <c r="C842" s="76" t="s">
        <v>175</v>
      </c>
      <c r="D842" s="10" t="s">
        <v>4</v>
      </c>
      <c r="E842" s="2">
        <f>E843+E844+E845+E846</f>
        <v>5362715.3679999998</v>
      </c>
      <c r="F842" s="2">
        <f>F843+F844+F845+F846</f>
        <v>5328255.2920000004</v>
      </c>
      <c r="G842" s="2">
        <f t="shared" ref="G842" si="275">F842-E842</f>
        <v>-34460.075999999419</v>
      </c>
      <c r="H842" s="2">
        <f>H843+H844+H845+H846</f>
        <v>5326211.9800000004</v>
      </c>
      <c r="I842" s="24">
        <f t="shared" ref="I842" si="276">ROUND(H842/F842 *100,3)</f>
        <v>99.962000000000003</v>
      </c>
      <c r="J842" s="23">
        <v>6</v>
      </c>
      <c r="K842" s="5">
        <v>6</v>
      </c>
      <c r="L842" s="5">
        <f t="shared" si="274"/>
        <v>100</v>
      </c>
      <c r="M842" s="5">
        <v>6</v>
      </c>
      <c r="N842" s="5">
        <v>6</v>
      </c>
      <c r="O842" s="5">
        <v>19</v>
      </c>
      <c r="P842" s="5">
        <v>19</v>
      </c>
      <c r="Q842" s="18"/>
      <c r="R842" s="18"/>
    </row>
    <row r="843" spans="1:18">
      <c r="A843" s="90"/>
      <c r="B843" s="76"/>
      <c r="C843" s="76"/>
      <c r="D843" s="6" t="s">
        <v>6</v>
      </c>
      <c r="E843" s="2">
        <v>0</v>
      </c>
      <c r="F843" s="2">
        <v>0</v>
      </c>
      <c r="G843" s="2">
        <f t="shared" si="272"/>
        <v>0</v>
      </c>
      <c r="H843" s="2">
        <v>0</v>
      </c>
      <c r="I843" s="24" t="s">
        <v>235</v>
      </c>
      <c r="J843" s="8"/>
      <c r="K843" s="5"/>
      <c r="L843" s="5"/>
      <c r="M843" s="5"/>
      <c r="N843" s="5"/>
      <c r="O843" s="5"/>
      <c r="P843" s="5"/>
      <c r="Q843" s="18"/>
      <c r="R843" s="18"/>
    </row>
    <row r="844" spans="1:18">
      <c r="A844" s="90"/>
      <c r="B844" s="76"/>
      <c r="C844" s="76"/>
      <c r="D844" s="56" t="s">
        <v>5</v>
      </c>
      <c r="E844" s="2">
        <v>5362715.3679999998</v>
      </c>
      <c r="F844" s="2">
        <v>5328255.2920000004</v>
      </c>
      <c r="G844" s="2">
        <f t="shared" si="272"/>
        <v>-34460.075999999419</v>
      </c>
      <c r="H844" s="2">
        <v>5326211.9800000004</v>
      </c>
      <c r="I844" s="24">
        <f t="shared" ref="I844" si="277">ROUND(H844/F844 *100,3)</f>
        <v>99.962000000000003</v>
      </c>
      <c r="J844" s="8"/>
      <c r="K844" s="5"/>
      <c r="L844" s="5"/>
      <c r="M844" s="5"/>
      <c r="N844" s="5"/>
      <c r="O844" s="5"/>
      <c r="P844" s="5"/>
      <c r="Q844" s="18"/>
      <c r="R844" s="18"/>
    </row>
    <row r="845" spans="1:18">
      <c r="A845" s="90"/>
      <c r="B845" s="76"/>
      <c r="C845" s="76"/>
      <c r="D845" s="6" t="s">
        <v>9</v>
      </c>
      <c r="E845" s="2">
        <v>0</v>
      </c>
      <c r="F845" s="2">
        <v>0</v>
      </c>
      <c r="G845" s="2">
        <f t="shared" si="272"/>
        <v>0</v>
      </c>
      <c r="H845" s="2">
        <v>0</v>
      </c>
      <c r="I845" s="24" t="s">
        <v>235</v>
      </c>
      <c r="J845" s="8"/>
      <c r="K845" s="5"/>
      <c r="L845" s="5"/>
      <c r="M845" s="5"/>
      <c r="N845" s="5"/>
      <c r="O845" s="5"/>
      <c r="P845" s="5"/>
      <c r="Q845" s="18"/>
      <c r="R845" s="18"/>
    </row>
    <row r="846" spans="1:18" ht="26.25" customHeight="1">
      <c r="A846" s="90"/>
      <c r="B846" s="76"/>
      <c r="C846" s="76"/>
      <c r="D846" s="13" t="s">
        <v>7</v>
      </c>
      <c r="E846" s="13">
        <v>0</v>
      </c>
      <c r="F846" s="13">
        <v>0</v>
      </c>
      <c r="G846" s="13">
        <f t="shared" si="272"/>
        <v>0</v>
      </c>
      <c r="H846" s="13">
        <v>0</v>
      </c>
      <c r="I846" s="26" t="s">
        <v>235</v>
      </c>
      <c r="J846" s="15"/>
      <c r="K846" s="15"/>
      <c r="L846" s="15"/>
      <c r="M846" s="15"/>
      <c r="N846" s="15"/>
      <c r="O846" s="15"/>
      <c r="P846" s="15"/>
      <c r="Q846" s="17"/>
      <c r="R846" s="17"/>
    </row>
    <row r="847" spans="1:18" ht="24" customHeight="1">
      <c r="A847" s="88"/>
      <c r="B847" s="76" t="s">
        <v>179</v>
      </c>
      <c r="C847" s="76" t="s">
        <v>175</v>
      </c>
      <c r="D847" s="10" t="s">
        <v>4</v>
      </c>
      <c r="E847" s="2">
        <f>E848+E849+E850+E851</f>
        <v>812298.82199999993</v>
      </c>
      <c r="F847" s="2">
        <f>F848+F849+F850+F851</f>
        <v>812298.82199999993</v>
      </c>
      <c r="G847" s="2">
        <f t="shared" si="272"/>
        <v>0</v>
      </c>
      <c r="H847" s="2">
        <f>H848+H849+H850+H851</f>
        <v>770340.28</v>
      </c>
      <c r="I847" s="24">
        <f t="shared" ref="I847:I850" si="278">ROUND(H847/F847 *100,3)</f>
        <v>94.834999999999994</v>
      </c>
      <c r="J847" s="23">
        <v>6</v>
      </c>
      <c r="K847" s="5">
        <v>6</v>
      </c>
      <c r="L847" s="5">
        <f t="shared" si="274"/>
        <v>100</v>
      </c>
      <c r="M847" s="5">
        <v>2</v>
      </c>
      <c r="N847" s="5">
        <v>2</v>
      </c>
      <c r="O847" s="5">
        <v>6</v>
      </c>
      <c r="P847" s="5">
        <v>6</v>
      </c>
      <c r="Q847" s="18"/>
      <c r="R847" s="18"/>
    </row>
    <row r="848" spans="1:18">
      <c r="A848" s="88"/>
      <c r="B848" s="76"/>
      <c r="C848" s="76"/>
      <c r="D848" s="6" t="s">
        <v>6</v>
      </c>
      <c r="E848" s="2">
        <v>0</v>
      </c>
      <c r="F848" s="2">
        <v>0</v>
      </c>
      <c r="G848" s="2">
        <f t="shared" si="272"/>
        <v>0</v>
      </c>
      <c r="H848" s="2">
        <v>0</v>
      </c>
      <c r="I848" s="24" t="s">
        <v>235</v>
      </c>
      <c r="J848" s="8"/>
      <c r="K848" s="5"/>
      <c r="L848" s="24"/>
      <c r="M848" s="5"/>
      <c r="N848" s="5"/>
      <c r="O848" s="5"/>
      <c r="P848" s="5"/>
      <c r="Q848" s="18"/>
      <c r="R848" s="18"/>
    </row>
    <row r="849" spans="1:18">
      <c r="A849" s="88"/>
      <c r="B849" s="76"/>
      <c r="C849" s="76"/>
      <c r="D849" s="56" t="s">
        <v>5</v>
      </c>
      <c r="E849" s="2">
        <v>787175.49199999997</v>
      </c>
      <c r="F849" s="2">
        <v>787175.49199999997</v>
      </c>
      <c r="G849" s="2">
        <f t="shared" si="272"/>
        <v>0</v>
      </c>
      <c r="H849" s="2">
        <v>745329.67</v>
      </c>
      <c r="I849" s="24">
        <f t="shared" si="278"/>
        <v>94.683999999999997</v>
      </c>
      <c r="J849" s="8"/>
      <c r="K849" s="5"/>
      <c r="L849" s="24"/>
      <c r="M849" s="5"/>
      <c r="N849" s="5"/>
      <c r="O849" s="5"/>
      <c r="P849" s="5"/>
      <c r="Q849" s="18"/>
      <c r="R849" s="18"/>
    </row>
    <row r="850" spans="1:18">
      <c r="A850" s="88"/>
      <c r="B850" s="76"/>
      <c r="C850" s="76"/>
      <c r="D850" s="6" t="s">
        <v>9</v>
      </c>
      <c r="E850" s="2">
        <v>25123.33</v>
      </c>
      <c r="F850" s="2">
        <v>25123.33</v>
      </c>
      <c r="G850" s="2">
        <f t="shared" si="272"/>
        <v>0</v>
      </c>
      <c r="H850" s="2">
        <v>25010.61</v>
      </c>
      <c r="I850" s="24">
        <f t="shared" si="278"/>
        <v>99.551000000000002</v>
      </c>
      <c r="J850" s="8"/>
      <c r="K850" s="5"/>
      <c r="L850" s="24"/>
      <c r="M850" s="5"/>
      <c r="N850" s="5"/>
      <c r="O850" s="5"/>
      <c r="P850" s="5"/>
      <c r="Q850" s="18"/>
      <c r="R850" s="18"/>
    </row>
    <row r="851" spans="1:18" ht="30" customHeight="1">
      <c r="A851" s="88"/>
      <c r="B851" s="76"/>
      <c r="C851" s="76"/>
      <c r="D851" s="2" t="s">
        <v>7</v>
      </c>
      <c r="E851" s="2">
        <v>0</v>
      </c>
      <c r="F851" s="2">
        <v>0</v>
      </c>
      <c r="G851" s="2">
        <f t="shared" si="272"/>
        <v>0</v>
      </c>
      <c r="H851" s="2">
        <v>0</v>
      </c>
      <c r="I851" s="24" t="s">
        <v>235</v>
      </c>
      <c r="J851" s="5"/>
      <c r="K851" s="5"/>
      <c r="L851" s="24"/>
      <c r="M851" s="5"/>
      <c r="N851" s="5"/>
      <c r="O851" s="5"/>
      <c r="P851" s="5"/>
      <c r="Q851" s="18"/>
      <c r="R851" s="18"/>
    </row>
    <row r="852" spans="1:18" ht="21.75" customHeight="1">
      <c r="A852" s="88"/>
      <c r="B852" s="76" t="s">
        <v>180</v>
      </c>
      <c r="C852" s="76" t="s">
        <v>175</v>
      </c>
      <c r="D852" s="10" t="s">
        <v>4</v>
      </c>
      <c r="E852" s="2">
        <f>E853+E854+E855+E856</f>
        <v>2028579.1950000001</v>
      </c>
      <c r="F852" s="2">
        <f>F853+F854+F855+F856</f>
        <v>2028579.1950000001</v>
      </c>
      <c r="G852" s="2">
        <f t="shared" ref="G852:G856" si="279">F852-E852</f>
        <v>0</v>
      </c>
      <c r="H852" s="2">
        <f>H853+H854+H855+H856</f>
        <v>2028579.1940000001</v>
      </c>
      <c r="I852" s="24">
        <f t="shared" ref="I852:I854" si="280">ROUND(H852/F852 *100,3)</f>
        <v>100</v>
      </c>
      <c r="J852" s="23">
        <v>0</v>
      </c>
      <c r="K852" s="5">
        <v>0</v>
      </c>
      <c r="L852" s="5" t="s">
        <v>235</v>
      </c>
      <c r="M852" s="5">
        <v>1</v>
      </c>
      <c r="N852" s="5">
        <v>1</v>
      </c>
      <c r="O852" s="5">
        <v>3</v>
      </c>
      <c r="P852" s="5">
        <v>3</v>
      </c>
      <c r="Q852" s="18"/>
      <c r="R852" s="18"/>
    </row>
    <row r="853" spans="1:18">
      <c r="A853" s="88"/>
      <c r="B853" s="76"/>
      <c r="C853" s="76"/>
      <c r="D853" s="6" t="s">
        <v>6</v>
      </c>
      <c r="E853" s="2">
        <v>1988007.6</v>
      </c>
      <c r="F853" s="2">
        <v>1988007.6</v>
      </c>
      <c r="G853" s="2">
        <f t="shared" si="279"/>
        <v>0</v>
      </c>
      <c r="H853" s="2">
        <v>1988007.6</v>
      </c>
      <c r="I853" s="24">
        <f t="shared" si="280"/>
        <v>100</v>
      </c>
      <c r="J853" s="8"/>
      <c r="K853" s="5"/>
      <c r="L853" s="24"/>
      <c r="M853" s="5"/>
      <c r="N853" s="5"/>
      <c r="O853" s="5"/>
      <c r="P853" s="5"/>
      <c r="Q853" s="18"/>
      <c r="R853" s="18"/>
    </row>
    <row r="854" spans="1:18">
      <c r="A854" s="88"/>
      <c r="B854" s="76"/>
      <c r="C854" s="76"/>
      <c r="D854" s="56" t="s">
        <v>5</v>
      </c>
      <c r="E854" s="2">
        <v>40571.595000000001</v>
      </c>
      <c r="F854" s="2">
        <v>40571.595000000001</v>
      </c>
      <c r="G854" s="2">
        <f t="shared" si="279"/>
        <v>0</v>
      </c>
      <c r="H854" s="2">
        <v>40571.593999999997</v>
      </c>
      <c r="I854" s="24">
        <f t="shared" si="280"/>
        <v>100</v>
      </c>
      <c r="J854" s="8"/>
      <c r="K854" s="5"/>
      <c r="L854" s="24"/>
      <c r="M854" s="5"/>
      <c r="N854" s="5"/>
      <c r="O854" s="5"/>
      <c r="P854" s="5"/>
      <c r="Q854" s="18"/>
      <c r="R854" s="18"/>
    </row>
    <row r="855" spans="1:18">
      <c r="A855" s="88"/>
      <c r="B855" s="76"/>
      <c r="C855" s="76"/>
      <c r="D855" s="6" t="s">
        <v>9</v>
      </c>
      <c r="E855" s="2">
        <v>0</v>
      </c>
      <c r="F855" s="2">
        <v>0</v>
      </c>
      <c r="G855" s="2">
        <f t="shared" si="279"/>
        <v>0</v>
      </c>
      <c r="H855" s="2">
        <v>0</v>
      </c>
      <c r="I855" s="24" t="s">
        <v>242</v>
      </c>
      <c r="J855" s="8"/>
      <c r="K855" s="5"/>
      <c r="L855" s="24"/>
      <c r="M855" s="5"/>
      <c r="N855" s="5"/>
      <c r="O855" s="5"/>
      <c r="P855" s="5"/>
      <c r="Q855" s="18"/>
      <c r="R855" s="18"/>
    </row>
    <row r="856" spans="1:18" ht="22.5">
      <c r="A856" s="88"/>
      <c r="B856" s="76"/>
      <c r="C856" s="76"/>
      <c r="D856" s="2" t="s">
        <v>7</v>
      </c>
      <c r="E856" s="2">
        <v>0</v>
      </c>
      <c r="F856" s="2">
        <v>0</v>
      </c>
      <c r="G856" s="2">
        <f t="shared" si="279"/>
        <v>0</v>
      </c>
      <c r="H856" s="2">
        <v>0</v>
      </c>
      <c r="I856" s="24" t="s">
        <v>235</v>
      </c>
      <c r="J856" s="5"/>
      <c r="K856" s="5"/>
      <c r="L856" s="24"/>
      <c r="M856" s="5"/>
      <c r="N856" s="5"/>
      <c r="O856" s="5"/>
      <c r="P856" s="5"/>
      <c r="Q856" s="18"/>
      <c r="R856" s="18"/>
    </row>
    <row r="857" spans="1:18" ht="24.75" customHeight="1">
      <c r="A857" s="88"/>
      <c r="B857" s="76" t="s">
        <v>181</v>
      </c>
      <c r="C857" s="76" t="s">
        <v>175</v>
      </c>
      <c r="D857" s="10" t="s">
        <v>4</v>
      </c>
      <c r="E857" s="2">
        <f>E858+E859+E860+E861</f>
        <v>4912464.7850000001</v>
      </c>
      <c r="F857" s="2">
        <f>F858+F859+F860+F861</f>
        <v>4920590.568</v>
      </c>
      <c r="G857" s="2">
        <f t="shared" ref="G857" si="281">F857-E857</f>
        <v>8125.7829999998212</v>
      </c>
      <c r="H857" s="2">
        <f>H858+H859+H860+H861</f>
        <v>4811043.4340000004</v>
      </c>
      <c r="I857" s="24">
        <f t="shared" ref="I857" si="282">ROUND(H857/F857 *100,3)</f>
        <v>97.774000000000001</v>
      </c>
      <c r="J857" s="23">
        <v>14</v>
      </c>
      <c r="K857" s="5">
        <v>14</v>
      </c>
      <c r="L857" s="5">
        <f t="shared" ref="L857" si="283">(K857/J857)*100</f>
        <v>100</v>
      </c>
      <c r="M857" s="5">
        <v>7</v>
      </c>
      <c r="N857" s="5">
        <v>7</v>
      </c>
      <c r="O857" s="5">
        <v>21</v>
      </c>
      <c r="P857" s="5">
        <v>21</v>
      </c>
      <c r="Q857" s="18"/>
      <c r="R857" s="18"/>
    </row>
    <row r="858" spans="1:18">
      <c r="A858" s="88"/>
      <c r="B858" s="76"/>
      <c r="C858" s="76"/>
      <c r="D858" s="6" t="s">
        <v>6</v>
      </c>
      <c r="E858" s="2">
        <v>0</v>
      </c>
      <c r="F858" s="2">
        <v>74262.34</v>
      </c>
      <c r="G858" s="2">
        <f t="shared" si="272"/>
        <v>74262.34</v>
      </c>
      <c r="H858" s="2">
        <v>64821.78</v>
      </c>
      <c r="I858" s="24">
        <f t="shared" ref="I858:I859" si="284">ROUND(H858/F858 *100,3)</f>
        <v>87.287999999999997</v>
      </c>
      <c r="J858" s="8"/>
      <c r="K858" s="5"/>
      <c r="L858" s="5"/>
      <c r="M858" s="5"/>
      <c r="N858" s="5"/>
      <c r="O858" s="5"/>
      <c r="P858" s="5"/>
      <c r="Q858" s="18"/>
      <c r="R858" s="18"/>
    </row>
    <row r="859" spans="1:18">
      <c r="A859" s="88"/>
      <c r="B859" s="76"/>
      <c r="C859" s="76"/>
      <c r="D859" s="56" t="s">
        <v>5</v>
      </c>
      <c r="E859" s="2">
        <v>4912464.7850000001</v>
      </c>
      <c r="F859" s="2">
        <v>4846328.2280000001</v>
      </c>
      <c r="G859" s="2">
        <f t="shared" si="272"/>
        <v>-66136.55700000003</v>
      </c>
      <c r="H859" s="2">
        <v>4746221.6540000001</v>
      </c>
      <c r="I859" s="24">
        <f t="shared" si="284"/>
        <v>97.933999999999997</v>
      </c>
      <c r="J859" s="8"/>
      <c r="K859" s="5"/>
      <c r="L859" s="5"/>
      <c r="M859" s="5"/>
      <c r="N859" s="5"/>
      <c r="O859" s="5"/>
      <c r="P859" s="5"/>
      <c r="Q859" s="18"/>
      <c r="R859" s="18"/>
    </row>
    <row r="860" spans="1:18">
      <c r="A860" s="88"/>
      <c r="B860" s="76"/>
      <c r="C860" s="76"/>
      <c r="D860" s="6" t="s">
        <v>9</v>
      </c>
      <c r="E860" s="2">
        <v>0</v>
      </c>
      <c r="F860" s="2">
        <v>0</v>
      </c>
      <c r="G860" s="2">
        <f t="shared" si="272"/>
        <v>0</v>
      </c>
      <c r="H860" s="2">
        <v>0</v>
      </c>
      <c r="I860" s="24" t="s">
        <v>235</v>
      </c>
      <c r="J860" s="8"/>
      <c r="K860" s="5"/>
      <c r="L860" s="5"/>
      <c r="M860" s="5"/>
      <c r="N860" s="5"/>
      <c r="O860" s="5"/>
      <c r="P860" s="5"/>
      <c r="Q860" s="18"/>
      <c r="R860" s="18"/>
    </row>
    <row r="861" spans="1:18" ht="22.5">
      <c r="A861" s="88"/>
      <c r="B861" s="76"/>
      <c r="C861" s="76"/>
      <c r="D861" s="13" t="s">
        <v>7</v>
      </c>
      <c r="E861" s="13">
        <v>0</v>
      </c>
      <c r="F861" s="13">
        <v>0</v>
      </c>
      <c r="G861" s="13">
        <f t="shared" si="272"/>
        <v>0</v>
      </c>
      <c r="H861" s="13">
        <v>0</v>
      </c>
      <c r="I861" s="26" t="s">
        <v>235</v>
      </c>
      <c r="J861" s="15"/>
      <c r="K861" s="15"/>
      <c r="L861" s="15"/>
      <c r="M861" s="15"/>
      <c r="N861" s="5"/>
      <c r="O861" s="5"/>
      <c r="P861" s="5"/>
      <c r="Q861" s="18"/>
      <c r="R861" s="18"/>
    </row>
    <row r="862" spans="1:18" ht="28.5" customHeight="1">
      <c r="A862" s="88"/>
      <c r="B862" s="76" t="s">
        <v>182</v>
      </c>
      <c r="C862" s="76" t="s">
        <v>100</v>
      </c>
      <c r="D862" s="10" t="s">
        <v>4</v>
      </c>
      <c r="E862" s="2">
        <f>E863+E864+E865+E866</f>
        <v>200455.92600000001</v>
      </c>
      <c r="F862" s="2">
        <f>F863+F864+F865+F866</f>
        <v>200455.92600000001</v>
      </c>
      <c r="G862" s="2">
        <f t="shared" si="272"/>
        <v>0</v>
      </c>
      <c r="H862" s="2">
        <f>H863+H864+H865+H866</f>
        <v>200455.92600000001</v>
      </c>
      <c r="I862" s="24">
        <f t="shared" ref="I862:I864" si="285">ROUND(H862/F862 *100,3)</f>
        <v>100</v>
      </c>
      <c r="J862" s="23">
        <v>2</v>
      </c>
      <c r="K862" s="5">
        <v>2</v>
      </c>
      <c r="L862" s="5">
        <f t="shared" ref="L862" si="286">(K862/J862)*100</f>
        <v>100</v>
      </c>
      <c r="M862" s="5">
        <v>14</v>
      </c>
      <c r="N862" s="5">
        <v>14</v>
      </c>
      <c r="O862" s="5">
        <v>57</v>
      </c>
      <c r="P862" s="5">
        <v>57</v>
      </c>
      <c r="Q862" s="18"/>
      <c r="R862" s="18"/>
    </row>
    <row r="863" spans="1:18">
      <c r="A863" s="88"/>
      <c r="B863" s="76"/>
      <c r="C863" s="76"/>
      <c r="D863" s="6" t="s">
        <v>6</v>
      </c>
      <c r="E863" s="2">
        <v>0</v>
      </c>
      <c r="F863" s="2">
        <v>0</v>
      </c>
      <c r="G863" s="2">
        <f t="shared" si="272"/>
        <v>0</v>
      </c>
      <c r="H863" s="2">
        <v>0</v>
      </c>
      <c r="I863" s="24" t="s">
        <v>235</v>
      </c>
      <c r="J863" s="8"/>
      <c r="K863" s="5"/>
      <c r="L863" s="4"/>
      <c r="M863" s="5"/>
      <c r="N863" s="5"/>
      <c r="O863" s="5"/>
      <c r="P863" s="5"/>
      <c r="Q863" s="18"/>
      <c r="R863" s="18"/>
    </row>
    <row r="864" spans="1:18">
      <c r="A864" s="88"/>
      <c r="B864" s="76"/>
      <c r="C864" s="76"/>
      <c r="D864" s="56" t="s">
        <v>5</v>
      </c>
      <c r="E864" s="2">
        <v>200455.92600000001</v>
      </c>
      <c r="F864" s="2">
        <v>200455.92600000001</v>
      </c>
      <c r="G864" s="2">
        <f t="shared" si="272"/>
        <v>0</v>
      </c>
      <c r="H864" s="2">
        <v>200455.92600000001</v>
      </c>
      <c r="I864" s="24">
        <f t="shared" si="285"/>
        <v>100</v>
      </c>
      <c r="J864" s="8"/>
      <c r="K864" s="5"/>
      <c r="L864" s="4"/>
      <c r="M864" s="5"/>
      <c r="N864" s="5"/>
      <c r="O864" s="5"/>
      <c r="P864" s="5"/>
      <c r="Q864" s="18"/>
      <c r="R864" s="18"/>
    </row>
    <row r="865" spans="1:18">
      <c r="A865" s="88"/>
      <c r="B865" s="76"/>
      <c r="C865" s="76"/>
      <c r="D865" s="6" t="s">
        <v>9</v>
      </c>
      <c r="E865" s="2">
        <v>0</v>
      </c>
      <c r="F865" s="2">
        <v>0</v>
      </c>
      <c r="G865" s="2">
        <f t="shared" si="272"/>
        <v>0</v>
      </c>
      <c r="H865" s="2">
        <v>0</v>
      </c>
      <c r="I865" s="24" t="s">
        <v>235</v>
      </c>
      <c r="J865" s="8"/>
      <c r="K865" s="5"/>
      <c r="L865" s="4"/>
      <c r="M865" s="5"/>
      <c r="N865" s="5"/>
      <c r="O865" s="5"/>
      <c r="P865" s="5"/>
      <c r="Q865" s="18"/>
      <c r="R865" s="18"/>
    </row>
    <row r="866" spans="1:18" ht="29.25" customHeight="1">
      <c r="A866" s="88"/>
      <c r="B866" s="76"/>
      <c r="C866" s="76"/>
      <c r="D866" s="13" t="s">
        <v>7</v>
      </c>
      <c r="E866" s="2">
        <v>0</v>
      </c>
      <c r="F866" s="2">
        <v>0</v>
      </c>
      <c r="G866" s="2">
        <f t="shared" si="272"/>
        <v>0</v>
      </c>
      <c r="H866" s="2">
        <v>0</v>
      </c>
      <c r="I866" s="24" t="s">
        <v>235</v>
      </c>
      <c r="J866" s="5"/>
      <c r="K866" s="5"/>
      <c r="L866" s="4"/>
      <c r="M866" s="5"/>
      <c r="N866" s="5"/>
      <c r="O866" s="5"/>
      <c r="P866" s="5"/>
      <c r="Q866" s="18"/>
      <c r="R866" s="18"/>
    </row>
    <row r="867" spans="1:18" ht="24" customHeight="1">
      <c r="A867" s="88"/>
      <c r="B867" s="76" t="s">
        <v>183</v>
      </c>
      <c r="C867" s="76" t="s">
        <v>175</v>
      </c>
      <c r="D867" s="10" t="s">
        <v>4</v>
      </c>
      <c r="E867" s="2">
        <f>E868+E869+E870+E871</f>
        <v>327401.163</v>
      </c>
      <c r="F867" s="2">
        <f>F868+F869+F870+F871</f>
        <v>317883.78000000003</v>
      </c>
      <c r="G867" s="2">
        <f t="shared" ref="G867" si="287">F867-E867</f>
        <v>-9517.3829999999725</v>
      </c>
      <c r="H867" s="2">
        <f>H868+H869+H870+H871</f>
        <v>316153.47700000001</v>
      </c>
      <c r="I867" s="24">
        <f t="shared" ref="I867:I869" si="288">ROUND(H867/F867 *100,3)</f>
        <v>99.456000000000003</v>
      </c>
      <c r="J867" s="23">
        <v>1</v>
      </c>
      <c r="K867" s="5">
        <v>1</v>
      </c>
      <c r="L867" s="5">
        <f t="shared" si="274"/>
        <v>100</v>
      </c>
      <c r="M867" s="5">
        <v>2</v>
      </c>
      <c r="N867" s="5">
        <v>2</v>
      </c>
      <c r="O867" s="5">
        <v>0</v>
      </c>
      <c r="P867" s="5">
        <v>0</v>
      </c>
      <c r="Q867" s="18"/>
      <c r="R867" s="18"/>
    </row>
    <row r="868" spans="1:18">
      <c r="A868" s="88"/>
      <c r="B868" s="76"/>
      <c r="C868" s="76"/>
      <c r="D868" s="6" t="s">
        <v>6</v>
      </c>
      <c r="E868" s="2">
        <v>0</v>
      </c>
      <c r="F868" s="2">
        <v>0</v>
      </c>
      <c r="G868" s="2">
        <f t="shared" si="272"/>
        <v>0</v>
      </c>
      <c r="H868" s="2">
        <v>0</v>
      </c>
      <c r="I868" s="24" t="s">
        <v>235</v>
      </c>
      <c r="J868" s="8"/>
      <c r="K868" s="5"/>
      <c r="L868" s="4"/>
      <c r="M868" s="5"/>
      <c r="N868" s="5"/>
      <c r="O868" s="5"/>
      <c r="P868" s="5"/>
      <c r="Q868" s="18"/>
      <c r="R868" s="18"/>
    </row>
    <row r="869" spans="1:18">
      <c r="A869" s="88"/>
      <c r="B869" s="76"/>
      <c r="C869" s="76"/>
      <c r="D869" s="56" t="s">
        <v>5</v>
      </c>
      <c r="E869" s="2">
        <v>327401.163</v>
      </c>
      <c r="F869" s="2">
        <v>317883.78000000003</v>
      </c>
      <c r="G869" s="2">
        <f t="shared" si="272"/>
        <v>-9517.3829999999725</v>
      </c>
      <c r="H869" s="2">
        <v>316153.47700000001</v>
      </c>
      <c r="I869" s="24">
        <f t="shared" si="288"/>
        <v>99.456000000000003</v>
      </c>
      <c r="J869" s="8"/>
      <c r="K869" s="5"/>
      <c r="L869" s="4"/>
      <c r="M869" s="5"/>
      <c r="N869" s="5"/>
      <c r="O869" s="5"/>
      <c r="P869" s="5"/>
      <c r="Q869" s="18"/>
      <c r="R869" s="18"/>
    </row>
    <row r="870" spans="1:18">
      <c r="A870" s="88"/>
      <c r="B870" s="76"/>
      <c r="C870" s="76"/>
      <c r="D870" s="6" t="s">
        <v>9</v>
      </c>
      <c r="E870" s="2">
        <v>0</v>
      </c>
      <c r="F870" s="2">
        <v>0</v>
      </c>
      <c r="G870" s="2">
        <f t="shared" si="272"/>
        <v>0</v>
      </c>
      <c r="H870" s="2">
        <v>0</v>
      </c>
      <c r="I870" s="24" t="s">
        <v>235</v>
      </c>
      <c r="J870" s="8"/>
      <c r="K870" s="5"/>
      <c r="L870" s="4"/>
      <c r="M870" s="5"/>
      <c r="N870" s="5"/>
      <c r="O870" s="5"/>
      <c r="P870" s="5"/>
      <c r="Q870" s="18"/>
      <c r="R870" s="18"/>
    </row>
    <row r="871" spans="1:18" ht="21.75" customHeight="1">
      <c r="A871" s="88"/>
      <c r="B871" s="76"/>
      <c r="C871" s="76"/>
      <c r="D871" s="13" t="s">
        <v>7</v>
      </c>
      <c r="E871" s="13">
        <v>0</v>
      </c>
      <c r="F871" s="13">
        <v>0</v>
      </c>
      <c r="G871" s="13">
        <f t="shared" si="272"/>
        <v>0</v>
      </c>
      <c r="H871" s="13">
        <v>0</v>
      </c>
      <c r="I871" s="26" t="s">
        <v>235</v>
      </c>
      <c r="J871" s="15"/>
      <c r="K871" s="5"/>
      <c r="L871" s="4"/>
      <c r="M871" s="5"/>
      <c r="N871" s="5"/>
      <c r="O871" s="5"/>
      <c r="P871" s="5"/>
      <c r="Q871" s="18"/>
      <c r="R871" s="18"/>
    </row>
    <row r="872" spans="1:18" ht="27" customHeight="1">
      <c r="A872" s="88"/>
      <c r="B872" s="76" t="s">
        <v>184</v>
      </c>
      <c r="C872" s="76" t="s">
        <v>175</v>
      </c>
      <c r="D872" s="10" t="s">
        <v>4</v>
      </c>
      <c r="E872" s="2">
        <f>E873+E874+E875+E876</f>
        <v>15670.028</v>
      </c>
      <c r="F872" s="2">
        <f>F873+F874+F875+F876</f>
        <v>15670.028</v>
      </c>
      <c r="G872" s="2">
        <f t="shared" si="272"/>
        <v>0</v>
      </c>
      <c r="H872" s="2">
        <f>H873+H874+H875+H876</f>
        <v>15670.027</v>
      </c>
      <c r="I872" s="24">
        <f t="shared" ref="I872:I874" si="289">ROUND(H872/F872 *100,3)</f>
        <v>100</v>
      </c>
      <c r="J872" s="23">
        <v>5</v>
      </c>
      <c r="K872" s="5">
        <v>5</v>
      </c>
      <c r="L872" s="24">
        <f>ROUND(K872/J872 *100,3)</f>
        <v>100</v>
      </c>
      <c r="M872" s="5">
        <v>2</v>
      </c>
      <c r="N872" s="5">
        <v>2</v>
      </c>
      <c r="O872" s="5">
        <v>6</v>
      </c>
      <c r="P872" s="5">
        <v>6</v>
      </c>
      <c r="Q872" s="18"/>
      <c r="R872" s="18"/>
    </row>
    <row r="873" spans="1:18">
      <c r="A873" s="88"/>
      <c r="B873" s="76"/>
      <c r="C873" s="76"/>
      <c r="D873" s="6" t="s">
        <v>6</v>
      </c>
      <c r="E873" s="2">
        <v>0</v>
      </c>
      <c r="F873" s="2">
        <v>0</v>
      </c>
      <c r="G873" s="2">
        <f t="shared" si="272"/>
        <v>0</v>
      </c>
      <c r="H873" s="2">
        <v>0</v>
      </c>
      <c r="I873" s="29" t="s">
        <v>235</v>
      </c>
      <c r="J873" s="8"/>
      <c r="K873" s="5"/>
      <c r="L873" s="5"/>
      <c r="M873" s="5"/>
      <c r="N873" s="5"/>
      <c r="O873" s="5"/>
      <c r="P873" s="5"/>
      <c r="Q873" s="18"/>
      <c r="R873" s="18"/>
    </row>
    <row r="874" spans="1:18">
      <c r="A874" s="88"/>
      <c r="B874" s="76"/>
      <c r="C874" s="76"/>
      <c r="D874" s="56" t="s">
        <v>5</v>
      </c>
      <c r="E874" s="2">
        <v>15670.028</v>
      </c>
      <c r="F874" s="2">
        <v>15670.028</v>
      </c>
      <c r="G874" s="2">
        <f t="shared" si="272"/>
        <v>0</v>
      </c>
      <c r="H874" s="2">
        <v>15670.027</v>
      </c>
      <c r="I874" s="24">
        <f t="shared" si="289"/>
        <v>100</v>
      </c>
      <c r="J874" s="8"/>
      <c r="K874" s="5"/>
      <c r="L874" s="5"/>
      <c r="M874" s="5"/>
      <c r="N874" s="5"/>
      <c r="O874" s="5"/>
      <c r="P874" s="5"/>
      <c r="Q874" s="18"/>
      <c r="R874" s="18"/>
    </row>
    <row r="875" spans="1:18">
      <c r="A875" s="88"/>
      <c r="B875" s="76"/>
      <c r="C875" s="76"/>
      <c r="D875" s="6" t="s">
        <v>9</v>
      </c>
      <c r="E875" s="2">
        <v>0</v>
      </c>
      <c r="F875" s="2">
        <v>0</v>
      </c>
      <c r="G875" s="2">
        <f t="shared" si="272"/>
        <v>0</v>
      </c>
      <c r="H875" s="2">
        <v>0</v>
      </c>
      <c r="I875" s="29" t="s">
        <v>235</v>
      </c>
      <c r="J875" s="8"/>
      <c r="K875" s="5"/>
      <c r="L875" s="5"/>
      <c r="M875" s="5"/>
      <c r="N875" s="5"/>
      <c r="O875" s="5"/>
      <c r="P875" s="5"/>
      <c r="Q875" s="18"/>
      <c r="R875" s="18"/>
    </row>
    <row r="876" spans="1:18" ht="26.25" customHeight="1">
      <c r="A876" s="88"/>
      <c r="B876" s="76"/>
      <c r="C876" s="76"/>
      <c r="D876" s="13" t="s">
        <v>7</v>
      </c>
      <c r="E876" s="2">
        <v>0</v>
      </c>
      <c r="F876" s="2">
        <v>0</v>
      </c>
      <c r="G876" s="2">
        <f t="shared" si="272"/>
        <v>0</v>
      </c>
      <c r="H876" s="2">
        <v>0</v>
      </c>
      <c r="I876" s="29" t="s">
        <v>235</v>
      </c>
      <c r="J876" s="5"/>
      <c r="K876" s="5"/>
      <c r="L876" s="5"/>
      <c r="M876" s="5"/>
      <c r="N876" s="5"/>
      <c r="O876" s="5"/>
      <c r="P876" s="5"/>
      <c r="Q876" s="18"/>
      <c r="R876" s="18"/>
    </row>
    <row r="877" spans="1:18" s="40" customFormat="1" ht="23.25" customHeight="1">
      <c r="A877" s="79" t="s">
        <v>260</v>
      </c>
      <c r="B877" s="91" t="s">
        <v>185</v>
      </c>
      <c r="C877" s="91" t="s">
        <v>94</v>
      </c>
      <c r="D877" s="10" t="s">
        <v>4</v>
      </c>
      <c r="E877" s="3">
        <f>E882+E887+E892+E897+E902+E907+E912+E917+E922</f>
        <v>3143799.5199999996</v>
      </c>
      <c r="F877" s="3">
        <f>F882+F887+F892+F897+F902+F907+F912+F917+F922</f>
        <v>3177686.02</v>
      </c>
      <c r="G877" s="3">
        <f t="shared" ref="G877:G926" si="290">F877-E877</f>
        <v>33886.500000000466</v>
      </c>
      <c r="H877" s="3">
        <f>H882+H887+H892+H897+H902+H907+H912+H917+H922</f>
        <v>3114041.02</v>
      </c>
      <c r="I877" s="7">
        <f>H877/F877*100</f>
        <v>97.997127482091514</v>
      </c>
      <c r="J877" s="58">
        <v>34</v>
      </c>
      <c r="K877" s="4">
        <v>28</v>
      </c>
      <c r="L877" s="33">
        <f t="shared" ref="L877:L922" si="291">(K877/J877)*100</f>
        <v>82.35294117647058</v>
      </c>
      <c r="M877" s="4">
        <v>25</v>
      </c>
      <c r="N877" s="4">
        <v>24</v>
      </c>
      <c r="O877" s="4">
        <v>87</v>
      </c>
      <c r="P877" s="4">
        <v>84</v>
      </c>
      <c r="Q877" s="41"/>
      <c r="R877" s="41"/>
    </row>
    <row r="878" spans="1:18" s="40" customFormat="1" ht="21">
      <c r="A878" s="79"/>
      <c r="B878" s="91"/>
      <c r="C878" s="91"/>
      <c r="D878" s="10" t="s">
        <v>6</v>
      </c>
      <c r="E878" s="3">
        <f>E883+E888+E893+E898+E903+E908+E913+E918+E923</f>
        <v>2122916.1</v>
      </c>
      <c r="F878" s="3">
        <v>2197481</v>
      </c>
      <c r="G878" s="3">
        <f t="shared" si="290"/>
        <v>74564.899999999907</v>
      </c>
      <c r="H878" s="3">
        <f>H883+H888+H893+H898+H903+H908+H913+H918+H923</f>
        <v>2148099.54</v>
      </c>
      <c r="I878" s="7">
        <f t="shared" ref="I878:I884" si="292">H878/F878*100</f>
        <v>97.752815155170865</v>
      </c>
      <c r="J878" s="23">
        <v>4</v>
      </c>
      <c r="K878" s="5">
        <v>4</v>
      </c>
      <c r="L878" s="5">
        <f t="shared" si="291"/>
        <v>100</v>
      </c>
      <c r="M878" s="4"/>
      <c r="N878" s="4"/>
      <c r="O878" s="4"/>
      <c r="P878" s="4"/>
      <c r="Q878" s="41"/>
      <c r="R878" s="41"/>
    </row>
    <row r="879" spans="1:18" s="40" customFormat="1">
      <c r="A879" s="79"/>
      <c r="B879" s="91"/>
      <c r="C879" s="91"/>
      <c r="D879" s="55" t="s">
        <v>5</v>
      </c>
      <c r="E879" s="3">
        <f>E884+E889+E894+E899+E904+E909+E914+E919+E924</f>
        <v>890030.03</v>
      </c>
      <c r="F879" s="3">
        <v>849351.63</v>
      </c>
      <c r="G879" s="3">
        <f t="shared" si="290"/>
        <v>-40678.400000000023</v>
      </c>
      <c r="H879" s="3">
        <f>H884+H889+H894+H899+H904+H909+H914+H919+H924</f>
        <v>838167.46</v>
      </c>
      <c r="I879" s="7">
        <f t="shared" si="292"/>
        <v>98.683210862855461</v>
      </c>
      <c r="J879" s="58"/>
      <c r="K879" s="4"/>
      <c r="L879" s="4"/>
      <c r="M879" s="4"/>
      <c r="N879" s="4"/>
      <c r="O879" s="4"/>
      <c r="P879" s="4"/>
      <c r="Q879" s="41"/>
      <c r="R879" s="41"/>
    </row>
    <row r="880" spans="1:18" s="40" customFormat="1">
      <c r="A880" s="79"/>
      <c r="B880" s="91"/>
      <c r="C880" s="91"/>
      <c r="D880" s="10" t="s">
        <v>9</v>
      </c>
      <c r="E880" s="3">
        <v>54566.26</v>
      </c>
      <c r="F880" s="3">
        <v>54566.26</v>
      </c>
      <c r="G880" s="3">
        <f t="shared" si="290"/>
        <v>0</v>
      </c>
      <c r="H880" s="3">
        <v>51486.89</v>
      </c>
      <c r="I880" s="7">
        <f t="shared" si="292"/>
        <v>94.356640898606571</v>
      </c>
      <c r="J880" s="58"/>
      <c r="K880" s="4"/>
      <c r="L880" s="4"/>
      <c r="M880" s="4"/>
      <c r="N880" s="4"/>
      <c r="O880" s="4"/>
      <c r="P880" s="4"/>
      <c r="Q880" s="41"/>
      <c r="R880" s="41"/>
    </row>
    <row r="881" spans="1:18" s="40" customFormat="1" ht="25.5" customHeight="1">
      <c r="A881" s="79"/>
      <c r="B881" s="91"/>
      <c r="C881" s="91"/>
      <c r="D881" s="12" t="s">
        <v>7</v>
      </c>
      <c r="E881" s="12">
        <v>76287.13</v>
      </c>
      <c r="F881" s="12">
        <v>76287.13</v>
      </c>
      <c r="G881" s="12">
        <f t="shared" si="290"/>
        <v>0</v>
      </c>
      <c r="H881" s="12">
        <v>76287.13</v>
      </c>
      <c r="I881" s="14">
        <f t="shared" si="292"/>
        <v>100</v>
      </c>
      <c r="J881" s="58"/>
      <c r="K881" s="4"/>
      <c r="L881" s="4"/>
      <c r="M881" s="4"/>
      <c r="N881" s="4"/>
      <c r="O881" s="4"/>
      <c r="P881" s="4"/>
      <c r="Q881" s="41"/>
      <c r="R881" s="41"/>
    </row>
    <row r="882" spans="1:18" ht="29.25" customHeight="1">
      <c r="A882" s="88"/>
      <c r="B882" s="76" t="s">
        <v>186</v>
      </c>
      <c r="C882" s="76" t="s">
        <v>161</v>
      </c>
      <c r="D882" s="10" t="s">
        <v>4</v>
      </c>
      <c r="E882" s="2">
        <f>E883+E884+E885+E886</f>
        <v>62925.32</v>
      </c>
      <c r="F882" s="2">
        <f>F883+F884+F885+F886</f>
        <v>62925.32</v>
      </c>
      <c r="G882" s="2">
        <f>F882-E882</f>
        <v>0</v>
      </c>
      <c r="H882" s="2">
        <f>H883+H884+H885+H886</f>
        <v>61260.33</v>
      </c>
      <c r="I882" s="29">
        <f t="shared" si="292"/>
        <v>97.354022196470353</v>
      </c>
      <c r="J882" s="23">
        <v>0</v>
      </c>
      <c r="K882" s="5">
        <v>0</v>
      </c>
      <c r="L882" s="5" t="s">
        <v>235</v>
      </c>
      <c r="M882" s="5">
        <v>2</v>
      </c>
      <c r="N882" s="5">
        <v>2</v>
      </c>
      <c r="O882" s="5">
        <v>0</v>
      </c>
      <c r="P882" s="5">
        <v>0</v>
      </c>
      <c r="Q882" s="18"/>
      <c r="R882" s="18"/>
    </row>
    <row r="883" spans="1:18">
      <c r="A883" s="88"/>
      <c r="B883" s="76"/>
      <c r="C883" s="76"/>
      <c r="D883" s="6" t="s">
        <v>6</v>
      </c>
      <c r="E883" s="2">
        <v>48226</v>
      </c>
      <c r="F883" s="2">
        <v>48226</v>
      </c>
      <c r="G883" s="2">
        <f>F883-E883</f>
        <v>0</v>
      </c>
      <c r="H883" s="2">
        <v>46594.31</v>
      </c>
      <c r="I883" s="29">
        <f t="shared" si="292"/>
        <v>96.616576120764734</v>
      </c>
      <c r="J883" s="23"/>
      <c r="K883" s="5"/>
      <c r="L883" s="5"/>
      <c r="M883" s="5"/>
      <c r="N883" s="5"/>
      <c r="O883" s="5"/>
      <c r="P883" s="5"/>
      <c r="Q883" s="18"/>
      <c r="R883" s="18"/>
    </row>
    <row r="884" spans="1:18">
      <c r="A884" s="88"/>
      <c r="B884" s="76"/>
      <c r="C884" s="76"/>
      <c r="D884" s="56" t="s">
        <v>5</v>
      </c>
      <c r="E884" s="2">
        <v>14699.32</v>
      </c>
      <c r="F884" s="2">
        <v>14699.32</v>
      </c>
      <c r="G884" s="2">
        <f>F884-E884</f>
        <v>0</v>
      </c>
      <c r="H884" s="2">
        <v>14666.02</v>
      </c>
      <c r="I884" s="29">
        <f t="shared" si="292"/>
        <v>99.77345890830324</v>
      </c>
      <c r="J884" s="23"/>
      <c r="K884" s="5"/>
      <c r="L884" s="5"/>
      <c r="M884" s="5"/>
      <c r="N884" s="5"/>
      <c r="O884" s="5"/>
      <c r="P884" s="5"/>
      <c r="Q884" s="18"/>
      <c r="R884" s="18"/>
    </row>
    <row r="885" spans="1:18">
      <c r="A885" s="88"/>
      <c r="B885" s="76"/>
      <c r="C885" s="76"/>
      <c r="D885" s="6" t="s">
        <v>9</v>
      </c>
      <c r="E885" s="2">
        <v>0</v>
      </c>
      <c r="F885" s="2">
        <v>0</v>
      </c>
      <c r="G885" s="2">
        <f>F885-E885</f>
        <v>0</v>
      </c>
      <c r="H885" s="2">
        <v>0</v>
      </c>
      <c r="I885" s="29" t="s">
        <v>235</v>
      </c>
      <c r="J885" s="23"/>
      <c r="K885" s="5"/>
      <c r="L885" s="5"/>
      <c r="M885" s="5"/>
      <c r="N885" s="5"/>
      <c r="O885" s="5"/>
      <c r="P885" s="5"/>
      <c r="Q885" s="18"/>
      <c r="R885" s="18"/>
    </row>
    <row r="886" spans="1:18" ht="30.75" customHeight="1">
      <c r="A886" s="88"/>
      <c r="B886" s="76"/>
      <c r="C886" s="76"/>
      <c r="D886" s="2" t="s">
        <v>7</v>
      </c>
      <c r="E886" s="13">
        <v>0</v>
      </c>
      <c r="F886" s="13">
        <v>0</v>
      </c>
      <c r="G886" s="13">
        <f>F886-E886</f>
        <v>0</v>
      </c>
      <c r="H886" s="13">
        <v>0</v>
      </c>
      <c r="I886" s="54" t="s">
        <v>235</v>
      </c>
      <c r="J886" s="23"/>
      <c r="K886" s="5"/>
      <c r="L886" s="5"/>
      <c r="M886" s="5"/>
      <c r="N886" s="5"/>
      <c r="O886" s="5"/>
      <c r="P886" s="5"/>
      <c r="Q886" s="18"/>
      <c r="R886" s="18"/>
    </row>
    <row r="887" spans="1:18">
      <c r="A887" s="88"/>
      <c r="B887" s="76" t="s">
        <v>187</v>
      </c>
      <c r="C887" s="89" t="s">
        <v>94</v>
      </c>
      <c r="D887" s="10" t="s">
        <v>4</v>
      </c>
      <c r="E887" s="2">
        <f>E888+E889</f>
        <v>110763.27</v>
      </c>
      <c r="F887" s="2">
        <f>F888+F889</f>
        <v>73236.37000000001</v>
      </c>
      <c r="G887" s="2">
        <f t="shared" si="290"/>
        <v>-37526.899999999994</v>
      </c>
      <c r="H887" s="2">
        <f>H888+H889+H890+H891</f>
        <v>72470.510000000009</v>
      </c>
      <c r="I887" s="29">
        <f t="shared" ref="I887:I949" si="293">H887/F887*100</f>
        <v>98.95426275223636</v>
      </c>
      <c r="J887" s="23">
        <v>1</v>
      </c>
      <c r="K887" s="5">
        <v>1</v>
      </c>
      <c r="L887" s="5">
        <f t="shared" si="291"/>
        <v>100</v>
      </c>
      <c r="M887" s="5">
        <v>1</v>
      </c>
      <c r="N887" s="5">
        <v>1</v>
      </c>
      <c r="O887" s="5">
        <v>0</v>
      </c>
      <c r="P887" s="5">
        <v>0</v>
      </c>
      <c r="Q887" s="18"/>
      <c r="R887" s="18"/>
    </row>
    <row r="888" spans="1:18">
      <c r="A888" s="88"/>
      <c r="B888" s="76"/>
      <c r="C888" s="89"/>
      <c r="D888" s="6" t="s">
        <v>6</v>
      </c>
      <c r="E888" s="2">
        <v>108548</v>
      </c>
      <c r="F888" s="2">
        <v>71021.100000000006</v>
      </c>
      <c r="G888" s="2">
        <f t="shared" si="290"/>
        <v>-37526.899999999994</v>
      </c>
      <c r="H888" s="2">
        <v>71021.100000000006</v>
      </c>
      <c r="I888" s="29">
        <f t="shared" si="293"/>
        <v>100</v>
      </c>
      <c r="J888" s="23"/>
      <c r="K888" s="5"/>
      <c r="L888" s="5"/>
      <c r="M888" s="5"/>
      <c r="N888" s="5"/>
      <c r="O888" s="5"/>
      <c r="P888" s="5"/>
      <c r="Q888" s="18"/>
      <c r="R888" s="18"/>
    </row>
    <row r="889" spans="1:18">
      <c r="A889" s="88"/>
      <c r="B889" s="76"/>
      <c r="C889" s="89"/>
      <c r="D889" s="56" t="s">
        <v>5</v>
      </c>
      <c r="E889" s="2">
        <v>2215.27</v>
      </c>
      <c r="F889" s="2">
        <v>2215.27</v>
      </c>
      <c r="G889" s="2">
        <f t="shared" si="290"/>
        <v>0</v>
      </c>
      <c r="H889" s="2">
        <v>1449.41</v>
      </c>
      <c r="I889" s="29">
        <f t="shared" si="293"/>
        <v>65.42814194206575</v>
      </c>
      <c r="J889" s="23"/>
      <c r="K889" s="5"/>
      <c r="L889" s="5"/>
      <c r="M889" s="5"/>
      <c r="N889" s="5"/>
      <c r="O889" s="5"/>
      <c r="P889" s="5"/>
      <c r="Q889" s="18"/>
      <c r="R889" s="18"/>
    </row>
    <row r="890" spans="1:18" ht="16.5" customHeight="1">
      <c r="A890" s="88"/>
      <c r="B890" s="76"/>
      <c r="C890" s="89"/>
      <c r="D890" s="6" t="s">
        <v>9</v>
      </c>
      <c r="E890" s="2">
        <v>0</v>
      </c>
      <c r="F890" s="2">
        <v>0</v>
      </c>
      <c r="G890" s="2">
        <f t="shared" si="290"/>
        <v>0</v>
      </c>
      <c r="H890" s="2">
        <v>0</v>
      </c>
      <c r="I890" s="62" t="s">
        <v>235</v>
      </c>
      <c r="J890" s="23"/>
      <c r="K890" s="5"/>
      <c r="L890" s="5"/>
      <c r="M890" s="5"/>
      <c r="N890" s="5"/>
      <c r="O890" s="5"/>
      <c r="P890" s="5"/>
      <c r="Q890" s="18"/>
      <c r="R890" s="18"/>
    </row>
    <row r="891" spans="1:18" ht="27.75" customHeight="1">
      <c r="A891" s="88"/>
      <c r="B891" s="76"/>
      <c r="C891" s="89"/>
      <c r="D891" s="2" t="s">
        <v>7</v>
      </c>
      <c r="E891" s="13">
        <v>0</v>
      </c>
      <c r="F891" s="13">
        <v>0</v>
      </c>
      <c r="G891" s="13">
        <f t="shared" si="290"/>
        <v>0</v>
      </c>
      <c r="H891" s="13">
        <v>0</v>
      </c>
      <c r="I891" s="62" t="s">
        <v>235</v>
      </c>
      <c r="J891" s="23"/>
      <c r="K891" s="5"/>
      <c r="L891" s="5"/>
      <c r="M891" s="5"/>
      <c r="N891" s="5"/>
      <c r="O891" s="5"/>
      <c r="P891" s="5"/>
      <c r="Q891" s="18"/>
      <c r="R891" s="18"/>
    </row>
    <row r="892" spans="1:18" ht="24" customHeight="1">
      <c r="A892" s="90"/>
      <c r="B892" s="76" t="s">
        <v>188</v>
      </c>
      <c r="C892" s="89" t="s">
        <v>94</v>
      </c>
      <c r="D892" s="10" t="s">
        <v>4</v>
      </c>
      <c r="E892" s="2">
        <f>E893+E894</f>
        <v>768425.02</v>
      </c>
      <c r="F892" s="2">
        <f>F893+F894</f>
        <v>832237.24</v>
      </c>
      <c r="G892" s="2">
        <f t="shared" si="290"/>
        <v>63812.219999999972</v>
      </c>
      <c r="H892" s="2">
        <f>H893+H894+H895+H896</f>
        <v>832237.2</v>
      </c>
      <c r="I892" s="29">
        <f t="shared" si="293"/>
        <v>99.999995193678188</v>
      </c>
      <c r="J892" s="23">
        <v>1</v>
      </c>
      <c r="K892" s="5">
        <v>1</v>
      </c>
      <c r="L892" s="5">
        <f t="shared" si="291"/>
        <v>100</v>
      </c>
      <c r="M892" s="5">
        <v>2</v>
      </c>
      <c r="N892" s="5">
        <v>2</v>
      </c>
      <c r="O892" s="5">
        <v>10</v>
      </c>
      <c r="P892" s="5">
        <v>10</v>
      </c>
      <c r="Q892" s="18"/>
      <c r="R892" s="18"/>
    </row>
    <row r="893" spans="1:18">
      <c r="A893" s="90"/>
      <c r="B893" s="76"/>
      <c r="C893" s="89"/>
      <c r="D893" s="6" t="s">
        <v>6</v>
      </c>
      <c r="E893" s="2">
        <v>611954.6</v>
      </c>
      <c r="F893" s="2">
        <v>724046.4</v>
      </c>
      <c r="G893" s="2">
        <f t="shared" si="290"/>
        <v>112091.80000000005</v>
      </c>
      <c r="H893" s="2">
        <v>724046.36</v>
      </c>
      <c r="I893" s="29">
        <f t="shared" si="293"/>
        <v>99.999994475492173</v>
      </c>
      <c r="J893" s="23"/>
      <c r="K893" s="5"/>
      <c r="L893" s="5"/>
      <c r="M893" s="5"/>
      <c r="N893" s="5"/>
      <c r="O893" s="5"/>
      <c r="P893" s="5"/>
      <c r="Q893" s="18"/>
      <c r="R893" s="18"/>
    </row>
    <row r="894" spans="1:18">
      <c r="A894" s="90"/>
      <c r="B894" s="76"/>
      <c r="C894" s="89"/>
      <c r="D894" s="56" t="s">
        <v>5</v>
      </c>
      <c r="E894" s="2">
        <v>156470.42000000001</v>
      </c>
      <c r="F894" s="2">
        <v>108190.84</v>
      </c>
      <c r="G894" s="2">
        <f t="shared" si="290"/>
        <v>-48279.580000000016</v>
      </c>
      <c r="H894" s="2">
        <v>108190.84</v>
      </c>
      <c r="I894" s="29">
        <f t="shared" si="293"/>
        <v>100</v>
      </c>
      <c r="J894" s="23"/>
      <c r="K894" s="5"/>
      <c r="L894" s="5"/>
      <c r="M894" s="5"/>
      <c r="N894" s="5"/>
      <c r="O894" s="5"/>
      <c r="P894" s="5"/>
      <c r="Q894" s="18"/>
      <c r="R894" s="18"/>
    </row>
    <row r="895" spans="1:18">
      <c r="A895" s="90"/>
      <c r="B895" s="76"/>
      <c r="C895" s="89"/>
      <c r="D895" s="6" t="s">
        <v>9</v>
      </c>
      <c r="E895" s="2">
        <v>0</v>
      </c>
      <c r="F895" s="2">
        <v>0</v>
      </c>
      <c r="G895" s="2">
        <f t="shared" si="290"/>
        <v>0</v>
      </c>
      <c r="H895" s="2">
        <v>0</v>
      </c>
      <c r="I895" s="62" t="s">
        <v>235</v>
      </c>
      <c r="J895" s="23"/>
      <c r="K895" s="5"/>
      <c r="L895" s="5"/>
      <c r="M895" s="5"/>
      <c r="N895" s="5"/>
      <c r="O895" s="5"/>
      <c r="P895" s="5"/>
      <c r="Q895" s="18"/>
      <c r="R895" s="18"/>
    </row>
    <row r="896" spans="1:18" ht="29.25" customHeight="1">
      <c r="A896" s="90"/>
      <c r="B896" s="76"/>
      <c r="C896" s="89"/>
      <c r="D896" s="13" t="s">
        <v>7</v>
      </c>
      <c r="E896" s="13">
        <v>0</v>
      </c>
      <c r="F896" s="13">
        <v>0</v>
      </c>
      <c r="G896" s="13">
        <f t="shared" si="290"/>
        <v>0</v>
      </c>
      <c r="H896" s="13">
        <v>0</v>
      </c>
      <c r="I896" s="63" t="s">
        <v>235</v>
      </c>
      <c r="J896" s="23"/>
      <c r="K896" s="15"/>
      <c r="L896" s="15"/>
      <c r="M896" s="15"/>
      <c r="N896" s="15"/>
      <c r="O896" s="15"/>
      <c r="P896" s="15"/>
      <c r="Q896" s="17"/>
      <c r="R896" s="17"/>
    </row>
    <row r="897" spans="1:18" ht="23.25" customHeight="1">
      <c r="A897" s="88"/>
      <c r="B897" s="76" t="s">
        <v>189</v>
      </c>
      <c r="C897" s="89" t="s">
        <v>94</v>
      </c>
      <c r="D897" s="10" t="s">
        <v>4</v>
      </c>
      <c r="E897" s="2">
        <f>E898+E899</f>
        <v>1467838.62</v>
      </c>
      <c r="F897" s="2">
        <f>F898+F899</f>
        <v>1467838.62</v>
      </c>
      <c r="G897" s="2">
        <f t="shared" si="290"/>
        <v>0</v>
      </c>
      <c r="H897" s="2">
        <f>H898+H899+H900+H901</f>
        <v>1430959.02</v>
      </c>
      <c r="I897" s="29">
        <f t="shared" si="293"/>
        <v>97.487489462567751</v>
      </c>
      <c r="J897" s="23">
        <v>7</v>
      </c>
      <c r="K897" s="5">
        <v>4</v>
      </c>
      <c r="L897" s="32">
        <f t="shared" si="291"/>
        <v>57.142857142857139</v>
      </c>
      <c r="M897" s="5">
        <v>3</v>
      </c>
      <c r="N897" s="5">
        <v>3</v>
      </c>
      <c r="O897" s="5">
        <v>16</v>
      </c>
      <c r="P897" s="5">
        <v>16</v>
      </c>
      <c r="Q897" s="18"/>
      <c r="R897" s="18"/>
    </row>
    <row r="898" spans="1:18">
      <c r="A898" s="88"/>
      <c r="B898" s="76"/>
      <c r="C898" s="89"/>
      <c r="D898" s="6" t="s">
        <v>6</v>
      </c>
      <c r="E898" s="2">
        <v>1277019.6000000001</v>
      </c>
      <c r="F898" s="2">
        <v>1277019.6000000001</v>
      </c>
      <c r="G898" s="2">
        <f t="shared" si="290"/>
        <v>0</v>
      </c>
      <c r="H898" s="2">
        <v>1244934.3400000001</v>
      </c>
      <c r="I898" s="29">
        <f t="shared" si="293"/>
        <v>97.487488837289575</v>
      </c>
      <c r="J898" s="23"/>
      <c r="K898" s="5"/>
      <c r="L898" s="5"/>
      <c r="M898" s="5"/>
      <c r="N898" s="5"/>
      <c r="O898" s="5"/>
      <c r="P898" s="5"/>
      <c r="Q898" s="18"/>
      <c r="R898" s="18"/>
    </row>
    <row r="899" spans="1:18">
      <c r="A899" s="88"/>
      <c r="B899" s="76"/>
      <c r="C899" s="89"/>
      <c r="D899" s="56" t="s">
        <v>5</v>
      </c>
      <c r="E899" s="2">
        <v>190819.02</v>
      </c>
      <c r="F899" s="2">
        <v>190819.02</v>
      </c>
      <c r="G899" s="2">
        <f t="shared" si="290"/>
        <v>0</v>
      </c>
      <c r="H899" s="2">
        <v>186024.68</v>
      </c>
      <c r="I899" s="29">
        <f t="shared" si="293"/>
        <v>97.487493647121752</v>
      </c>
      <c r="J899" s="23"/>
      <c r="K899" s="5"/>
      <c r="L899" s="5"/>
      <c r="M899" s="5"/>
      <c r="N899" s="5"/>
      <c r="O899" s="5"/>
      <c r="P899" s="5"/>
      <c r="Q899" s="18"/>
      <c r="R899" s="18"/>
    </row>
    <row r="900" spans="1:18">
      <c r="A900" s="88"/>
      <c r="B900" s="76"/>
      <c r="C900" s="89"/>
      <c r="D900" s="6" t="s">
        <v>9</v>
      </c>
      <c r="E900" s="2">
        <v>0</v>
      </c>
      <c r="F900" s="2">
        <v>0</v>
      </c>
      <c r="G900" s="2">
        <f t="shared" si="290"/>
        <v>0</v>
      </c>
      <c r="H900" s="2">
        <v>0</v>
      </c>
      <c r="I900" s="62" t="s">
        <v>235</v>
      </c>
      <c r="J900" s="23"/>
      <c r="K900" s="5"/>
      <c r="L900" s="5"/>
      <c r="M900" s="5"/>
      <c r="N900" s="5"/>
      <c r="O900" s="5"/>
      <c r="P900" s="5"/>
      <c r="Q900" s="18"/>
      <c r="R900" s="18"/>
    </row>
    <row r="901" spans="1:18" ht="29.25" customHeight="1">
      <c r="A901" s="88"/>
      <c r="B901" s="76"/>
      <c r="C901" s="89"/>
      <c r="D901" s="2" t="s">
        <v>7</v>
      </c>
      <c r="E901" s="13">
        <v>0</v>
      </c>
      <c r="F901" s="13">
        <v>0</v>
      </c>
      <c r="G901" s="13">
        <f t="shared" si="290"/>
        <v>0</v>
      </c>
      <c r="H901" s="13">
        <v>0</v>
      </c>
      <c r="I901" s="63" t="s">
        <v>235</v>
      </c>
      <c r="J901" s="23"/>
      <c r="K901" s="5"/>
      <c r="L901" s="5"/>
      <c r="M901" s="5"/>
      <c r="N901" s="5"/>
      <c r="O901" s="5"/>
      <c r="P901" s="5"/>
      <c r="Q901" s="18"/>
      <c r="R901" s="18"/>
    </row>
    <row r="902" spans="1:18" ht="27" customHeight="1">
      <c r="A902" s="88"/>
      <c r="B902" s="76" t="s">
        <v>190</v>
      </c>
      <c r="C902" s="89" t="s">
        <v>94</v>
      </c>
      <c r="D902" s="10" t="s">
        <v>4</v>
      </c>
      <c r="E902" s="2">
        <f>E903+E904</f>
        <v>12411.61</v>
      </c>
      <c r="F902" s="2">
        <f>F903+F904</f>
        <v>12411.61</v>
      </c>
      <c r="G902" s="2">
        <f t="shared" si="290"/>
        <v>0</v>
      </c>
      <c r="H902" s="2">
        <f>H903+H904+H905+H906</f>
        <v>12411.61</v>
      </c>
      <c r="I902" s="29">
        <f t="shared" si="293"/>
        <v>100</v>
      </c>
      <c r="J902" s="23">
        <v>3</v>
      </c>
      <c r="K902" s="5">
        <v>1</v>
      </c>
      <c r="L902" s="32">
        <f t="shared" si="291"/>
        <v>33.333333333333329</v>
      </c>
      <c r="M902" s="5">
        <v>2</v>
      </c>
      <c r="N902" s="5">
        <v>2</v>
      </c>
      <c r="O902" s="5">
        <v>12</v>
      </c>
      <c r="P902" s="5">
        <v>12</v>
      </c>
      <c r="Q902" s="18"/>
      <c r="R902" s="18"/>
    </row>
    <row r="903" spans="1:18">
      <c r="A903" s="88"/>
      <c r="B903" s="76"/>
      <c r="C903" s="89"/>
      <c r="D903" s="6" t="s">
        <v>6</v>
      </c>
      <c r="E903" s="2">
        <v>10798.1</v>
      </c>
      <c r="F903" s="2">
        <v>10798.1</v>
      </c>
      <c r="G903" s="2">
        <f t="shared" si="290"/>
        <v>0</v>
      </c>
      <c r="H903" s="2">
        <v>10798.1</v>
      </c>
      <c r="I903" s="29">
        <f t="shared" si="293"/>
        <v>100</v>
      </c>
      <c r="J903" s="23"/>
      <c r="K903" s="5"/>
      <c r="L903" s="5"/>
      <c r="M903" s="5"/>
      <c r="N903" s="5"/>
      <c r="O903" s="5"/>
      <c r="P903" s="5"/>
      <c r="Q903" s="18"/>
      <c r="R903" s="18"/>
    </row>
    <row r="904" spans="1:18">
      <c r="A904" s="88"/>
      <c r="B904" s="76"/>
      <c r="C904" s="89"/>
      <c r="D904" s="56" t="s">
        <v>5</v>
      </c>
      <c r="E904" s="2">
        <v>1613.51</v>
      </c>
      <c r="F904" s="2">
        <v>1613.51</v>
      </c>
      <c r="G904" s="2">
        <f t="shared" si="290"/>
        <v>0</v>
      </c>
      <c r="H904" s="2">
        <v>1613.51</v>
      </c>
      <c r="I904" s="29">
        <f t="shared" si="293"/>
        <v>100</v>
      </c>
      <c r="J904" s="23"/>
      <c r="K904" s="5"/>
      <c r="L904" s="5"/>
      <c r="M904" s="5"/>
      <c r="N904" s="5"/>
      <c r="O904" s="5"/>
      <c r="P904" s="5"/>
      <c r="Q904" s="18"/>
      <c r="R904" s="18"/>
    </row>
    <row r="905" spans="1:18">
      <c r="A905" s="88"/>
      <c r="B905" s="76"/>
      <c r="C905" s="89"/>
      <c r="D905" s="6" t="s">
        <v>9</v>
      </c>
      <c r="E905" s="2">
        <v>0</v>
      </c>
      <c r="F905" s="2">
        <v>0</v>
      </c>
      <c r="G905" s="2">
        <f t="shared" si="290"/>
        <v>0</v>
      </c>
      <c r="H905" s="2">
        <v>0</v>
      </c>
      <c r="I905" s="62" t="s">
        <v>235</v>
      </c>
      <c r="J905" s="23"/>
      <c r="K905" s="5"/>
      <c r="L905" s="4"/>
      <c r="M905" s="5"/>
      <c r="N905" s="5"/>
      <c r="O905" s="5"/>
      <c r="P905" s="5"/>
      <c r="Q905" s="18"/>
      <c r="R905" s="18"/>
    </row>
    <row r="906" spans="1:18" ht="25.5" customHeight="1">
      <c r="A906" s="88"/>
      <c r="B906" s="76"/>
      <c r="C906" s="89"/>
      <c r="D906" s="2" t="s">
        <v>7</v>
      </c>
      <c r="E906" s="13">
        <v>0</v>
      </c>
      <c r="F906" s="13">
        <v>0</v>
      </c>
      <c r="G906" s="2">
        <f t="shared" si="290"/>
        <v>0</v>
      </c>
      <c r="H906" s="13">
        <v>0</v>
      </c>
      <c r="I906" s="62" t="s">
        <v>235</v>
      </c>
      <c r="J906" s="23"/>
      <c r="K906" s="5"/>
      <c r="L906" s="4"/>
      <c r="M906" s="5"/>
      <c r="N906" s="5"/>
      <c r="O906" s="5"/>
      <c r="P906" s="5"/>
      <c r="Q906" s="18"/>
      <c r="R906" s="18"/>
    </row>
    <row r="907" spans="1:18" ht="23.25" customHeight="1">
      <c r="A907" s="88"/>
      <c r="B907" s="76" t="s">
        <v>191</v>
      </c>
      <c r="C907" s="89" t="s">
        <v>94</v>
      </c>
      <c r="D907" s="10" t="s">
        <v>4</v>
      </c>
      <c r="E907" s="2">
        <f>E908+E909+E910+E911</f>
        <v>152574.26</v>
      </c>
      <c r="F907" s="2">
        <f>F908+F909+F910+F911</f>
        <v>152574.26</v>
      </c>
      <c r="G907" s="2">
        <f t="shared" si="290"/>
        <v>0</v>
      </c>
      <c r="H907" s="2">
        <f>H908+H909+H910+H911</f>
        <v>134569.12</v>
      </c>
      <c r="I907" s="29">
        <f t="shared" si="293"/>
        <v>88.199097278925024</v>
      </c>
      <c r="J907" s="23">
        <v>5</v>
      </c>
      <c r="K907" s="5">
        <v>5</v>
      </c>
      <c r="L907" s="5">
        <f t="shared" si="291"/>
        <v>100</v>
      </c>
      <c r="M907" s="5">
        <v>3</v>
      </c>
      <c r="N907" s="5">
        <v>3</v>
      </c>
      <c r="O907" s="5">
        <v>20</v>
      </c>
      <c r="P907" s="5">
        <v>20</v>
      </c>
      <c r="Q907" s="18"/>
      <c r="R907" s="18"/>
    </row>
    <row r="908" spans="1:18">
      <c r="A908" s="88"/>
      <c r="B908" s="76"/>
      <c r="C908" s="89"/>
      <c r="D908" s="6" t="s">
        <v>6</v>
      </c>
      <c r="E908" s="2">
        <v>66369.8</v>
      </c>
      <c r="F908" s="2">
        <v>66369.8</v>
      </c>
      <c r="G908" s="2">
        <f t="shared" si="290"/>
        <v>0</v>
      </c>
      <c r="H908" s="2">
        <v>50705.33</v>
      </c>
      <c r="I908" s="29">
        <f t="shared" si="293"/>
        <v>76.398196167534024</v>
      </c>
      <c r="J908" s="23"/>
      <c r="K908" s="5"/>
      <c r="L908" s="5"/>
      <c r="M908" s="5"/>
      <c r="N908" s="5"/>
      <c r="O908" s="5"/>
      <c r="P908" s="5"/>
      <c r="Q908" s="18"/>
      <c r="R908" s="18"/>
    </row>
    <row r="909" spans="1:18">
      <c r="A909" s="88"/>
      <c r="B909" s="76"/>
      <c r="C909" s="89"/>
      <c r="D909" s="56" t="s">
        <v>5</v>
      </c>
      <c r="E909" s="2">
        <v>9917.33</v>
      </c>
      <c r="F909" s="2">
        <v>9917.33</v>
      </c>
      <c r="G909" s="2">
        <f t="shared" si="290"/>
        <v>0</v>
      </c>
      <c r="H909" s="2">
        <v>7576.66</v>
      </c>
      <c r="I909" s="29">
        <f t="shared" si="293"/>
        <v>76.39818378535351</v>
      </c>
      <c r="J909" s="23"/>
      <c r="K909" s="5"/>
      <c r="L909" s="5"/>
      <c r="M909" s="5"/>
      <c r="N909" s="5"/>
      <c r="O909" s="5"/>
      <c r="P909" s="5"/>
      <c r="Q909" s="18"/>
      <c r="R909" s="18"/>
    </row>
    <row r="910" spans="1:18">
      <c r="A910" s="88"/>
      <c r="B910" s="76"/>
      <c r="C910" s="89"/>
      <c r="D910" s="6" t="s">
        <v>9</v>
      </c>
      <c r="E910" s="13">
        <v>0</v>
      </c>
      <c r="F910" s="13">
        <v>0</v>
      </c>
      <c r="G910" s="2">
        <f t="shared" si="290"/>
        <v>0</v>
      </c>
      <c r="H910" s="13">
        <v>0</v>
      </c>
      <c r="I910" s="29" t="s">
        <v>235</v>
      </c>
      <c r="J910" s="23"/>
      <c r="K910" s="5"/>
      <c r="L910" s="5"/>
      <c r="M910" s="5"/>
      <c r="N910" s="5"/>
      <c r="O910" s="5"/>
      <c r="P910" s="5"/>
      <c r="Q910" s="18"/>
      <c r="R910" s="18"/>
    </row>
    <row r="911" spans="1:18" ht="27" customHeight="1">
      <c r="A911" s="88"/>
      <c r="B911" s="76"/>
      <c r="C911" s="89"/>
      <c r="D911" s="13" t="s">
        <v>7</v>
      </c>
      <c r="E911" s="13">
        <v>76287.13</v>
      </c>
      <c r="F911" s="13">
        <v>76287.13</v>
      </c>
      <c r="G911" s="13">
        <f t="shared" si="290"/>
        <v>0</v>
      </c>
      <c r="H911" s="13">
        <v>76287.13</v>
      </c>
      <c r="I911" s="54">
        <f t="shared" si="293"/>
        <v>100</v>
      </c>
      <c r="J911" s="23"/>
      <c r="K911" s="15"/>
      <c r="L911" s="15"/>
      <c r="M911" s="15"/>
      <c r="N911" s="5"/>
      <c r="O911" s="5"/>
      <c r="P911" s="5"/>
      <c r="Q911" s="18"/>
      <c r="R911" s="18"/>
    </row>
    <row r="912" spans="1:18" ht="18" customHeight="1">
      <c r="A912" s="88"/>
      <c r="B912" s="76" t="s">
        <v>192</v>
      </c>
      <c r="C912" s="89" t="s">
        <v>94</v>
      </c>
      <c r="D912" s="10" t="s">
        <v>4</v>
      </c>
      <c r="E912" s="2">
        <f>E913+E914+E915+E916</f>
        <v>0</v>
      </c>
      <c r="F912" s="2">
        <f>F913+F914+F915+F916</f>
        <v>0</v>
      </c>
      <c r="G912" s="2">
        <f t="shared" si="290"/>
        <v>0</v>
      </c>
      <c r="H912" s="2">
        <f>H913+H914+H915+H916</f>
        <v>0</v>
      </c>
      <c r="I912" s="62" t="s">
        <v>235</v>
      </c>
      <c r="J912" s="23">
        <v>4</v>
      </c>
      <c r="K912" s="5">
        <v>4</v>
      </c>
      <c r="L912" s="5">
        <f t="shared" si="291"/>
        <v>100</v>
      </c>
      <c r="M912" s="5">
        <v>1</v>
      </c>
      <c r="N912" s="5">
        <v>1</v>
      </c>
      <c r="O912" s="5">
        <v>4</v>
      </c>
      <c r="P912" s="5">
        <v>4</v>
      </c>
      <c r="Q912" s="18"/>
      <c r="R912" s="18"/>
    </row>
    <row r="913" spans="1:18">
      <c r="A913" s="88"/>
      <c r="B913" s="76"/>
      <c r="C913" s="89"/>
      <c r="D913" s="6" t="s">
        <v>6</v>
      </c>
      <c r="E913" s="2">
        <v>0</v>
      </c>
      <c r="F913" s="2">
        <v>0</v>
      </c>
      <c r="G913" s="2">
        <f t="shared" si="290"/>
        <v>0</v>
      </c>
      <c r="H913" s="2">
        <v>0</v>
      </c>
      <c r="I913" s="62" t="s">
        <v>235</v>
      </c>
      <c r="J913" s="23"/>
      <c r="K913" s="5"/>
      <c r="L913" s="5"/>
      <c r="M913" s="5"/>
      <c r="N913" s="5"/>
      <c r="O913" s="5"/>
      <c r="P913" s="5"/>
      <c r="Q913" s="18"/>
      <c r="R913" s="18"/>
    </row>
    <row r="914" spans="1:18">
      <c r="A914" s="88"/>
      <c r="B914" s="76"/>
      <c r="C914" s="89"/>
      <c r="D914" s="56" t="s">
        <v>5</v>
      </c>
      <c r="E914" s="13">
        <v>0</v>
      </c>
      <c r="F914" s="13">
        <v>0</v>
      </c>
      <c r="G914" s="2">
        <f t="shared" si="290"/>
        <v>0</v>
      </c>
      <c r="H914" s="13">
        <v>0</v>
      </c>
      <c r="I914" s="62" t="s">
        <v>235</v>
      </c>
      <c r="J914" s="23"/>
      <c r="K914" s="5"/>
      <c r="L914" s="4"/>
      <c r="M914" s="5"/>
      <c r="N914" s="5"/>
      <c r="O914" s="5"/>
      <c r="P914" s="5"/>
      <c r="Q914" s="18"/>
      <c r="R914" s="18"/>
    </row>
    <row r="915" spans="1:18">
      <c r="A915" s="88"/>
      <c r="B915" s="76"/>
      <c r="C915" s="89"/>
      <c r="D915" s="6" t="s">
        <v>9</v>
      </c>
      <c r="E915" s="2">
        <v>0</v>
      </c>
      <c r="F915" s="2">
        <v>0</v>
      </c>
      <c r="G915" s="2">
        <f t="shared" si="290"/>
        <v>0</v>
      </c>
      <c r="H915" s="2">
        <v>0</v>
      </c>
      <c r="I915" s="62" t="s">
        <v>235</v>
      </c>
      <c r="J915" s="23"/>
      <c r="K915" s="5"/>
      <c r="L915" s="4"/>
      <c r="M915" s="5"/>
      <c r="N915" s="5"/>
      <c r="O915" s="5"/>
      <c r="P915" s="5"/>
      <c r="Q915" s="18"/>
      <c r="R915" s="18"/>
    </row>
    <row r="916" spans="1:18" ht="24.75" customHeight="1">
      <c r="A916" s="88"/>
      <c r="B916" s="76"/>
      <c r="C916" s="89"/>
      <c r="D916" s="13" t="s">
        <v>7</v>
      </c>
      <c r="E916" s="13">
        <v>0</v>
      </c>
      <c r="F916" s="13">
        <v>0</v>
      </c>
      <c r="G916" s="13">
        <f t="shared" si="290"/>
        <v>0</v>
      </c>
      <c r="H916" s="13">
        <v>0</v>
      </c>
      <c r="I916" s="62" t="s">
        <v>235</v>
      </c>
      <c r="J916" s="23"/>
      <c r="K916" s="5"/>
      <c r="L916" s="4"/>
      <c r="M916" s="5"/>
      <c r="N916" s="5"/>
      <c r="O916" s="5"/>
      <c r="P916" s="5"/>
      <c r="Q916" s="18"/>
      <c r="R916" s="18"/>
    </row>
    <row r="917" spans="1:18" ht="29.25" customHeight="1">
      <c r="A917" s="88"/>
      <c r="B917" s="76" t="s">
        <v>193</v>
      </c>
      <c r="C917" s="89" t="s">
        <v>94</v>
      </c>
      <c r="D917" s="10" t="s">
        <v>4</v>
      </c>
      <c r="E917" s="2">
        <f>E918+E919</f>
        <v>76625.48</v>
      </c>
      <c r="F917" s="2">
        <f>F918+F919</f>
        <v>82160.06</v>
      </c>
      <c r="G917" s="2">
        <f t="shared" si="290"/>
        <v>5534.5800000000017</v>
      </c>
      <c r="H917" s="2">
        <f>H918+H919+H920+H921</f>
        <v>82047.64</v>
      </c>
      <c r="I917" s="29">
        <f t="shared" si="293"/>
        <v>99.863169525436078</v>
      </c>
      <c r="J917" s="23">
        <v>1</v>
      </c>
      <c r="K917" s="5">
        <v>1</v>
      </c>
      <c r="L917" s="5">
        <f t="shared" si="291"/>
        <v>100</v>
      </c>
      <c r="M917" s="5">
        <v>1</v>
      </c>
      <c r="N917" s="5">
        <v>1</v>
      </c>
      <c r="O917" s="5">
        <v>1</v>
      </c>
      <c r="P917" s="5">
        <v>1</v>
      </c>
      <c r="Q917" s="18"/>
      <c r="R917" s="18"/>
    </row>
    <row r="918" spans="1:18">
      <c r="A918" s="88"/>
      <c r="B918" s="76"/>
      <c r="C918" s="89"/>
      <c r="D918" s="6" t="s">
        <v>6</v>
      </c>
      <c r="E918" s="2">
        <v>0</v>
      </c>
      <c r="F918" s="2">
        <v>0</v>
      </c>
      <c r="G918" s="2">
        <f t="shared" si="290"/>
        <v>0</v>
      </c>
      <c r="H918" s="2">
        <v>0</v>
      </c>
      <c r="I918" s="62" t="s">
        <v>235</v>
      </c>
      <c r="J918" s="23"/>
      <c r="K918" s="5"/>
      <c r="L918" s="5"/>
      <c r="M918" s="5"/>
      <c r="N918" s="5"/>
      <c r="O918" s="5"/>
      <c r="P918" s="5"/>
      <c r="Q918" s="18"/>
      <c r="R918" s="18"/>
    </row>
    <row r="919" spans="1:18">
      <c r="A919" s="88"/>
      <c r="B919" s="76"/>
      <c r="C919" s="89"/>
      <c r="D919" s="56" t="s">
        <v>5</v>
      </c>
      <c r="E919" s="2">
        <v>76625.48</v>
      </c>
      <c r="F919" s="2">
        <v>82160.06</v>
      </c>
      <c r="G919" s="2">
        <f t="shared" si="290"/>
        <v>5534.5800000000017</v>
      </c>
      <c r="H919" s="2">
        <v>82047.64</v>
      </c>
      <c r="I919" s="29">
        <f t="shared" si="293"/>
        <v>99.863169525436078</v>
      </c>
      <c r="J919" s="23"/>
      <c r="K919" s="5"/>
      <c r="L919" s="5"/>
      <c r="M919" s="5"/>
      <c r="N919" s="5"/>
      <c r="O919" s="5"/>
      <c r="P919" s="5"/>
      <c r="Q919" s="18"/>
      <c r="R919" s="18"/>
    </row>
    <row r="920" spans="1:18">
      <c r="A920" s="88"/>
      <c r="B920" s="76"/>
      <c r="C920" s="89"/>
      <c r="D920" s="6" t="s">
        <v>9</v>
      </c>
      <c r="E920" s="13">
        <v>0</v>
      </c>
      <c r="F920" s="13">
        <v>0</v>
      </c>
      <c r="G920" s="2">
        <f t="shared" si="290"/>
        <v>0</v>
      </c>
      <c r="H920" s="2">
        <v>0</v>
      </c>
      <c r="I920" s="62" t="s">
        <v>235</v>
      </c>
      <c r="J920" s="23"/>
      <c r="K920" s="5"/>
      <c r="L920" s="5"/>
      <c r="M920" s="5"/>
      <c r="N920" s="5"/>
      <c r="O920" s="5"/>
      <c r="P920" s="5"/>
      <c r="Q920" s="18"/>
      <c r="R920" s="18"/>
    </row>
    <row r="921" spans="1:18" ht="28.5" customHeight="1">
      <c r="A921" s="88"/>
      <c r="B921" s="76"/>
      <c r="C921" s="89"/>
      <c r="D921" s="13" t="s">
        <v>7</v>
      </c>
      <c r="E921" s="2">
        <v>0</v>
      </c>
      <c r="F921" s="2">
        <v>0</v>
      </c>
      <c r="G921" s="2">
        <f t="shared" si="290"/>
        <v>0</v>
      </c>
      <c r="H921" s="2">
        <v>0</v>
      </c>
      <c r="I921" s="62" t="s">
        <v>235</v>
      </c>
      <c r="J921" s="23"/>
      <c r="K921" s="5"/>
      <c r="L921" s="5"/>
      <c r="M921" s="5"/>
      <c r="N921" s="5"/>
      <c r="O921" s="5"/>
      <c r="P921" s="5"/>
      <c r="Q921" s="18"/>
      <c r="R921" s="18"/>
    </row>
    <row r="922" spans="1:18">
      <c r="A922" s="88"/>
      <c r="B922" s="76" t="s">
        <v>194</v>
      </c>
      <c r="C922" s="76" t="s">
        <v>292</v>
      </c>
      <c r="D922" s="10" t="s">
        <v>4</v>
      </c>
      <c r="E922" s="13">
        <f>E923+E924+E925+E926</f>
        <v>492235.94</v>
      </c>
      <c r="F922" s="2">
        <f>F923+F924+F925</f>
        <v>494302.54000000004</v>
      </c>
      <c r="G922" s="2">
        <f t="shared" si="290"/>
        <v>2066.6000000000349</v>
      </c>
      <c r="H922" s="2">
        <f>H923+H924+H925+H926</f>
        <v>488085.59</v>
      </c>
      <c r="I922" s="29">
        <f t="shared" si="293"/>
        <v>98.742278362559091</v>
      </c>
      <c r="J922" s="23">
        <v>9</v>
      </c>
      <c r="K922" s="5">
        <v>8</v>
      </c>
      <c r="L922" s="32">
        <f t="shared" si="291"/>
        <v>88.888888888888886</v>
      </c>
      <c r="M922" s="5">
        <v>10</v>
      </c>
      <c r="N922" s="5">
        <v>9</v>
      </c>
      <c r="O922" s="5">
        <v>24</v>
      </c>
      <c r="P922" s="5">
        <v>21</v>
      </c>
      <c r="Q922" s="18"/>
      <c r="R922" s="18"/>
    </row>
    <row r="923" spans="1:18">
      <c r="A923" s="88"/>
      <c r="B923" s="76"/>
      <c r="C923" s="76"/>
      <c r="D923" s="6" t="s">
        <v>6</v>
      </c>
      <c r="E923" s="2">
        <v>0</v>
      </c>
      <c r="F923" s="2">
        <v>0</v>
      </c>
      <c r="G923" s="2">
        <f t="shared" si="290"/>
        <v>0</v>
      </c>
      <c r="H923" s="2">
        <v>0</v>
      </c>
      <c r="I923" s="62" t="s">
        <v>235</v>
      </c>
      <c r="J923" s="23"/>
      <c r="K923" s="5"/>
      <c r="L923" s="4"/>
      <c r="M923" s="5"/>
      <c r="N923" s="5"/>
      <c r="O923" s="5"/>
      <c r="P923" s="5"/>
      <c r="Q923" s="18"/>
      <c r="R923" s="18"/>
    </row>
    <row r="924" spans="1:18">
      <c r="A924" s="88"/>
      <c r="B924" s="76"/>
      <c r="C924" s="76"/>
      <c r="D924" s="56" t="s">
        <v>5</v>
      </c>
      <c r="E924" s="2">
        <v>437669.68</v>
      </c>
      <c r="F924" s="2">
        <v>439736.28</v>
      </c>
      <c r="G924" s="2">
        <f t="shared" si="290"/>
        <v>2066.6000000000349</v>
      </c>
      <c r="H924" s="2">
        <v>436598.7</v>
      </c>
      <c r="I924" s="29">
        <f t="shared" si="293"/>
        <v>99.286485982007207</v>
      </c>
      <c r="J924" s="23"/>
      <c r="K924" s="5"/>
      <c r="L924" s="4"/>
      <c r="M924" s="5"/>
      <c r="N924" s="5"/>
      <c r="O924" s="5"/>
      <c r="P924" s="5"/>
      <c r="Q924" s="18"/>
      <c r="R924" s="18"/>
    </row>
    <row r="925" spans="1:18" ht="16.5" customHeight="1">
      <c r="A925" s="88"/>
      <c r="B925" s="76"/>
      <c r="C925" s="76"/>
      <c r="D925" s="6" t="s">
        <v>9</v>
      </c>
      <c r="E925" s="2">
        <v>54566.26</v>
      </c>
      <c r="F925" s="2">
        <v>54566.26</v>
      </c>
      <c r="G925" s="2">
        <f t="shared" si="290"/>
        <v>0</v>
      </c>
      <c r="H925" s="2">
        <v>51486.89</v>
      </c>
      <c r="I925" s="29">
        <f t="shared" si="293"/>
        <v>94.356640898606571</v>
      </c>
      <c r="J925" s="23"/>
      <c r="K925" s="5"/>
      <c r="L925" s="4"/>
      <c r="M925" s="5"/>
      <c r="N925" s="5"/>
      <c r="O925" s="5"/>
      <c r="P925" s="5"/>
      <c r="Q925" s="18"/>
      <c r="R925" s="18"/>
    </row>
    <row r="926" spans="1:18" ht="26.25" customHeight="1">
      <c r="A926" s="88"/>
      <c r="B926" s="76"/>
      <c r="C926" s="76"/>
      <c r="D926" s="13" t="s">
        <v>7</v>
      </c>
      <c r="E926" s="13">
        <v>0</v>
      </c>
      <c r="F926" s="13">
        <v>0</v>
      </c>
      <c r="G926" s="13">
        <f t="shared" si="290"/>
        <v>0</v>
      </c>
      <c r="H926" s="13">
        <v>0</v>
      </c>
      <c r="I926" s="63" t="s">
        <v>235</v>
      </c>
      <c r="J926" s="23"/>
      <c r="K926" s="15"/>
      <c r="L926" s="16"/>
      <c r="M926" s="5"/>
      <c r="N926" s="5"/>
      <c r="O926" s="5"/>
      <c r="P926" s="5"/>
      <c r="Q926" s="18"/>
      <c r="R926" s="18"/>
    </row>
    <row r="927" spans="1:18" ht="24" customHeight="1">
      <c r="A927" s="91" t="s">
        <v>261</v>
      </c>
      <c r="B927" s="91" t="s">
        <v>197</v>
      </c>
      <c r="C927" s="91" t="s">
        <v>196</v>
      </c>
      <c r="D927" s="10" t="s">
        <v>4</v>
      </c>
      <c r="E927" s="3">
        <f>E932+E937+E942+E947+E952+E957</f>
        <v>611273.2699999999</v>
      </c>
      <c r="F927" s="3">
        <f>F932+F937+F942+F947+F952+F957</f>
        <v>700705.16999999993</v>
      </c>
      <c r="G927" s="3">
        <f t="shared" ref="G927:G946" si="294">F927-E927</f>
        <v>89431.900000000023</v>
      </c>
      <c r="H927" s="3">
        <f>H932+H937+H942+H947+H952+H957</f>
        <v>700523.01</v>
      </c>
      <c r="I927" s="7">
        <f t="shared" si="293"/>
        <v>99.974003331529588</v>
      </c>
      <c r="J927" s="58">
        <v>31</v>
      </c>
      <c r="K927" s="4">
        <v>30</v>
      </c>
      <c r="L927" s="33">
        <f t="shared" ref="L927:L942" si="295">(K927/J927)*100</f>
        <v>96.774193548387103</v>
      </c>
      <c r="M927" s="4">
        <v>19</v>
      </c>
      <c r="N927" s="4">
        <v>19</v>
      </c>
      <c r="O927" s="4">
        <v>62</v>
      </c>
      <c r="P927" s="4">
        <v>62</v>
      </c>
      <c r="Q927" s="18"/>
      <c r="R927" s="18"/>
    </row>
    <row r="928" spans="1:18" ht="21">
      <c r="A928" s="91"/>
      <c r="B928" s="91"/>
      <c r="C928" s="91"/>
      <c r="D928" s="10" t="s">
        <v>6</v>
      </c>
      <c r="E928" s="3">
        <v>128256.3</v>
      </c>
      <c r="F928" s="3">
        <v>204128.8</v>
      </c>
      <c r="G928" s="3">
        <f t="shared" si="294"/>
        <v>75872.499999999985</v>
      </c>
      <c r="H928" s="3">
        <v>204108.6</v>
      </c>
      <c r="I928" s="7">
        <f t="shared" si="293"/>
        <v>99.990104287097168</v>
      </c>
      <c r="J928" s="23">
        <v>7</v>
      </c>
      <c r="K928" s="5">
        <v>7</v>
      </c>
      <c r="L928" s="5">
        <f t="shared" si="295"/>
        <v>100</v>
      </c>
      <c r="M928" s="5"/>
      <c r="N928" s="5"/>
      <c r="O928" s="5"/>
      <c r="P928" s="5"/>
      <c r="Q928" s="18"/>
      <c r="R928" s="18"/>
    </row>
    <row r="929" spans="1:18">
      <c r="A929" s="91"/>
      <c r="B929" s="91"/>
      <c r="C929" s="91"/>
      <c r="D929" s="55" t="s">
        <v>5</v>
      </c>
      <c r="E929" s="3">
        <v>449801.53</v>
      </c>
      <c r="F929" s="3">
        <v>463383.06</v>
      </c>
      <c r="G929" s="3">
        <f t="shared" si="294"/>
        <v>13581.52999999997</v>
      </c>
      <c r="H929" s="3">
        <v>463221.1</v>
      </c>
      <c r="I929" s="7">
        <f t="shared" si="293"/>
        <v>99.965048355457782</v>
      </c>
      <c r="J929" s="8"/>
      <c r="K929" s="5"/>
      <c r="L929" s="4"/>
      <c r="M929" s="5"/>
      <c r="N929" s="5"/>
      <c r="O929" s="5"/>
      <c r="P929" s="5"/>
      <c r="Q929" s="18"/>
      <c r="R929" s="18"/>
    </row>
    <row r="930" spans="1:18">
      <c r="A930" s="91"/>
      <c r="B930" s="91"/>
      <c r="C930" s="91"/>
      <c r="D930" s="10" t="s">
        <v>9</v>
      </c>
      <c r="E930" s="3">
        <v>33215.440000000002</v>
      </c>
      <c r="F930" s="3">
        <v>33193.31</v>
      </c>
      <c r="G930" s="3">
        <f t="shared" si="294"/>
        <v>-22.130000000004657</v>
      </c>
      <c r="H930" s="3">
        <v>33193.31</v>
      </c>
      <c r="I930" s="7">
        <f t="shared" si="293"/>
        <v>100</v>
      </c>
      <c r="J930" s="8"/>
      <c r="K930" s="5"/>
      <c r="L930" s="4"/>
      <c r="M930" s="5"/>
      <c r="N930" s="5"/>
      <c r="O930" s="5"/>
      <c r="P930" s="5"/>
      <c r="Q930" s="18"/>
      <c r="R930" s="18"/>
    </row>
    <row r="931" spans="1:18" ht="30" customHeight="1">
      <c r="A931" s="91"/>
      <c r="B931" s="91"/>
      <c r="C931" s="91"/>
      <c r="D931" s="3" t="s">
        <v>7</v>
      </c>
      <c r="E931" s="3">
        <v>0</v>
      </c>
      <c r="F931" s="3">
        <v>0</v>
      </c>
      <c r="G931" s="3">
        <f t="shared" si="294"/>
        <v>0</v>
      </c>
      <c r="H931" s="3">
        <v>0</v>
      </c>
      <c r="I931" s="64" t="s">
        <v>235</v>
      </c>
      <c r="J931" s="5"/>
      <c r="K931" s="5"/>
      <c r="L931" s="4"/>
      <c r="M931" s="5"/>
      <c r="N931" s="5"/>
      <c r="O931" s="5"/>
      <c r="P931" s="5"/>
      <c r="Q931" s="18"/>
      <c r="R931" s="18"/>
    </row>
    <row r="932" spans="1:18" ht="21" customHeight="1">
      <c r="A932" s="88"/>
      <c r="B932" s="76" t="s">
        <v>198</v>
      </c>
      <c r="C932" s="89" t="s">
        <v>196</v>
      </c>
      <c r="D932" s="10" t="s">
        <v>4</v>
      </c>
      <c r="E932" s="2">
        <f>E933+E934+E935</f>
        <v>229190.09000000003</v>
      </c>
      <c r="F932" s="2">
        <f>F933+F934+F935+F936</f>
        <v>316819.95</v>
      </c>
      <c r="G932" s="2">
        <f t="shared" si="294"/>
        <v>87629.859999999986</v>
      </c>
      <c r="H932" s="2">
        <f>H933+H934+H935</f>
        <v>316819.95</v>
      </c>
      <c r="I932" s="29">
        <f t="shared" si="293"/>
        <v>100</v>
      </c>
      <c r="J932" s="23">
        <v>2</v>
      </c>
      <c r="K932" s="5">
        <v>2</v>
      </c>
      <c r="L932" s="5">
        <f t="shared" si="295"/>
        <v>100</v>
      </c>
      <c r="M932" s="5">
        <v>1</v>
      </c>
      <c r="N932" s="5">
        <v>1</v>
      </c>
      <c r="O932" s="5">
        <v>10</v>
      </c>
      <c r="P932" s="5">
        <v>10</v>
      </c>
      <c r="Q932" s="18"/>
      <c r="R932" s="18"/>
    </row>
    <row r="933" spans="1:18">
      <c r="A933" s="88"/>
      <c r="B933" s="76"/>
      <c r="C933" s="89"/>
      <c r="D933" s="6" t="s">
        <v>6</v>
      </c>
      <c r="E933" s="2">
        <v>65943.7</v>
      </c>
      <c r="F933" s="2">
        <v>142181.6</v>
      </c>
      <c r="G933" s="2">
        <f t="shared" si="294"/>
        <v>76237.900000000009</v>
      </c>
      <c r="H933" s="2">
        <v>142181.6</v>
      </c>
      <c r="I933" s="29">
        <f t="shared" si="293"/>
        <v>100</v>
      </c>
      <c r="J933" s="8"/>
      <c r="K933" s="5"/>
      <c r="L933" s="5"/>
      <c r="M933" s="5"/>
      <c r="N933" s="5"/>
      <c r="O933" s="5"/>
      <c r="P933" s="5"/>
      <c r="Q933" s="18"/>
      <c r="R933" s="18"/>
    </row>
    <row r="934" spans="1:18">
      <c r="A934" s="88"/>
      <c r="B934" s="76"/>
      <c r="C934" s="89"/>
      <c r="D934" s="56" t="s">
        <v>5</v>
      </c>
      <c r="E934" s="2">
        <v>131159.70000000001</v>
      </c>
      <c r="F934" s="2">
        <v>142551.66</v>
      </c>
      <c r="G934" s="2">
        <f t="shared" si="294"/>
        <v>11391.959999999992</v>
      </c>
      <c r="H934" s="2">
        <v>142551.66</v>
      </c>
      <c r="I934" s="29">
        <f t="shared" si="293"/>
        <v>100</v>
      </c>
      <c r="J934" s="8"/>
      <c r="K934" s="5"/>
      <c r="L934" s="5"/>
      <c r="M934" s="5"/>
      <c r="N934" s="5"/>
      <c r="O934" s="5"/>
      <c r="P934" s="5"/>
      <c r="Q934" s="18"/>
      <c r="R934" s="18"/>
    </row>
    <row r="935" spans="1:18">
      <c r="A935" s="88"/>
      <c r="B935" s="76"/>
      <c r="C935" s="89"/>
      <c r="D935" s="6" t="s">
        <v>9</v>
      </c>
      <c r="E935" s="2">
        <v>32086.69</v>
      </c>
      <c r="F935" s="2">
        <v>32086.69</v>
      </c>
      <c r="G935" s="2">
        <f t="shared" si="294"/>
        <v>0</v>
      </c>
      <c r="H935" s="2">
        <v>32086.69</v>
      </c>
      <c r="I935" s="29">
        <f t="shared" si="293"/>
        <v>100</v>
      </c>
      <c r="J935" s="8"/>
      <c r="K935" s="5"/>
      <c r="L935" s="5"/>
      <c r="M935" s="5"/>
      <c r="N935" s="5"/>
      <c r="O935" s="5"/>
      <c r="P935" s="5"/>
      <c r="Q935" s="18"/>
      <c r="R935" s="18"/>
    </row>
    <row r="936" spans="1:18" ht="25.5" customHeight="1">
      <c r="A936" s="88"/>
      <c r="B936" s="76"/>
      <c r="C936" s="89"/>
      <c r="D936" s="2" t="s">
        <v>7</v>
      </c>
      <c r="E936" s="2">
        <v>0</v>
      </c>
      <c r="F936" s="2">
        <v>0</v>
      </c>
      <c r="G936" s="2">
        <f t="shared" si="294"/>
        <v>0</v>
      </c>
      <c r="H936" s="2">
        <v>0</v>
      </c>
      <c r="I936" s="62" t="s">
        <v>235</v>
      </c>
      <c r="J936" s="5"/>
      <c r="K936" s="5"/>
      <c r="L936" s="5"/>
      <c r="M936" s="5"/>
      <c r="N936" s="5"/>
      <c r="O936" s="5"/>
      <c r="P936" s="5"/>
      <c r="Q936" s="18"/>
      <c r="R936" s="18"/>
    </row>
    <row r="937" spans="1:18" ht="23.25" customHeight="1">
      <c r="A937" s="88"/>
      <c r="B937" s="76" t="s">
        <v>199</v>
      </c>
      <c r="C937" s="89" t="s">
        <v>196</v>
      </c>
      <c r="D937" s="10" t="s">
        <v>4</v>
      </c>
      <c r="E937" s="2">
        <f>E938+E939+E940+E941</f>
        <v>55119.6</v>
      </c>
      <c r="F937" s="2">
        <f>F938+F939+F940</f>
        <v>54677.48</v>
      </c>
      <c r="G937" s="2">
        <f t="shared" si="294"/>
        <v>-442.11999999999534</v>
      </c>
      <c r="H937" s="2">
        <f>H938+H939+H940</f>
        <v>54677.120000000003</v>
      </c>
      <c r="I937" s="29">
        <f t="shared" si="293"/>
        <v>99.999341593650627</v>
      </c>
      <c r="J937" s="23">
        <v>1</v>
      </c>
      <c r="K937" s="5">
        <v>1</v>
      </c>
      <c r="L937" s="5">
        <f t="shared" si="295"/>
        <v>100</v>
      </c>
      <c r="M937" s="5">
        <v>1</v>
      </c>
      <c r="N937" s="5">
        <v>1</v>
      </c>
      <c r="O937" s="5">
        <v>8</v>
      </c>
      <c r="P937" s="5">
        <v>8</v>
      </c>
      <c r="Q937" s="18"/>
      <c r="R937" s="18"/>
    </row>
    <row r="938" spans="1:18">
      <c r="A938" s="88"/>
      <c r="B938" s="76"/>
      <c r="C938" s="89"/>
      <c r="D938" s="6" t="s">
        <v>6</v>
      </c>
      <c r="E938" s="2">
        <v>36097</v>
      </c>
      <c r="F938" s="2">
        <v>35731.599999999999</v>
      </c>
      <c r="G938" s="2">
        <f t="shared" si="294"/>
        <v>-365.40000000000146</v>
      </c>
      <c r="H938" s="2">
        <v>35731.599999999999</v>
      </c>
      <c r="I938" s="29">
        <f t="shared" si="293"/>
        <v>100</v>
      </c>
      <c r="J938" s="8"/>
      <c r="K938" s="5"/>
      <c r="L938" s="5"/>
      <c r="M938" s="5"/>
      <c r="N938" s="5"/>
      <c r="O938" s="5"/>
      <c r="P938" s="5"/>
      <c r="Q938" s="18"/>
      <c r="R938" s="18"/>
    </row>
    <row r="939" spans="1:18">
      <c r="A939" s="88"/>
      <c r="B939" s="76"/>
      <c r="C939" s="89"/>
      <c r="D939" s="56" t="s">
        <v>5</v>
      </c>
      <c r="E939" s="2">
        <v>17893.849999999999</v>
      </c>
      <c r="F939" s="2">
        <v>17839.259999999998</v>
      </c>
      <c r="G939" s="2">
        <f t="shared" si="294"/>
        <v>-54.590000000000146</v>
      </c>
      <c r="H939" s="2">
        <v>17838.900000000001</v>
      </c>
      <c r="I939" s="29">
        <f t="shared" si="293"/>
        <v>99.997981979073131</v>
      </c>
      <c r="J939" s="8"/>
      <c r="K939" s="5"/>
      <c r="L939" s="5"/>
      <c r="M939" s="5"/>
      <c r="N939" s="5"/>
      <c r="O939" s="5"/>
      <c r="P939" s="5"/>
      <c r="Q939" s="18"/>
      <c r="R939" s="18"/>
    </row>
    <row r="940" spans="1:18">
      <c r="A940" s="88"/>
      <c r="B940" s="76"/>
      <c r="C940" s="89"/>
      <c r="D940" s="6" t="s">
        <v>9</v>
      </c>
      <c r="E940" s="2">
        <v>1128.75</v>
      </c>
      <c r="F940" s="2">
        <v>1106.6199999999999</v>
      </c>
      <c r="G940" s="2">
        <f t="shared" si="294"/>
        <v>-22.130000000000109</v>
      </c>
      <c r="H940" s="2">
        <v>1106.6199999999999</v>
      </c>
      <c r="I940" s="29">
        <f t="shared" si="293"/>
        <v>100</v>
      </c>
      <c r="J940" s="8"/>
      <c r="K940" s="5"/>
      <c r="L940" s="5"/>
      <c r="M940" s="5"/>
      <c r="N940" s="5"/>
      <c r="O940" s="5"/>
      <c r="P940" s="5"/>
      <c r="Q940" s="18"/>
      <c r="R940" s="18"/>
    </row>
    <row r="941" spans="1:18" ht="26.25" customHeight="1">
      <c r="A941" s="88"/>
      <c r="B941" s="76"/>
      <c r="C941" s="89"/>
      <c r="D941" s="13" t="s">
        <v>7</v>
      </c>
      <c r="E941" s="2">
        <v>0</v>
      </c>
      <c r="F941" s="2">
        <v>0</v>
      </c>
      <c r="G941" s="2">
        <f t="shared" si="294"/>
        <v>0</v>
      </c>
      <c r="H941" s="2">
        <v>0</v>
      </c>
      <c r="I941" s="62" t="s">
        <v>235</v>
      </c>
      <c r="J941" s="15"/>
      <c r="K941" s="15"/>
      <c r="L941" s="15"/>
      <c r="M941" s="15"/>
      <c r="N941" s="15"/>
      <c r="O941" s="15"/>
      <c r="P941" s="15"/>
      <c r="Q941" s="17"/>
      <c r="R941" s="17"/>
    </row>
    <row r="942" spans="1:18">
      <c r="A942" s="88"/>
      <c r="B942" s="76" t="s">
        <v>200</v>
      </c>
      <c r="C942" s="89" t="s">
        <v>196</v>
      </c>
      <c r="D942" s="10" t="s">
        <v>4</v>
      </c>
      <c r="E942" s="2">
        <f>E943+E944+E945+E946</f>
        <v>98687.28</v>
      </c>
      <c r="F942" s="2">
        <f>F943+F944+F945+F946</f>
        <v>98412.13</v>
      </c>
      <c r="G942" s="2">
        <f t="shared" si="294"/>
        <v>-275.14999999999418</v>
      </c>
      <c r="H942" s="2">
        <f>H943+H944+H945+H946</f>
        <v>98401.88</v>
      </c>
      <c r="I942" s="29">
        <f t="shared" si="293"/>
        <v>99.989584617262111</v>
      </c>
      <c r="J942" s="23">
        <v>7</v>
      </c>
      <c r="K942" s="5">
        <v>7</v>
      </c>
      <c r="L942" s="5">
        <f t="shared" si="295"/>
        <v>100</v>
      </c>
      <c r="M942" s="5">
        <v>6</v>
      </c>
      <c r="N942" s="5">
        <v>6</v>
      </c>
      <c r="O942" s="5">
        <v>20</v>
      </c>
      <c r="P942" s="5">
        <v>20</v>
      </c>
      <c r="Q942" s="18"/>
      <c r="R942" s="18"/>
    </row>
    <row r="943" spans="1:18">
      <c r="A943" s="88"/>
      <c r="B943" s="76"/>
      <c r="C943" s="89"/>
      <c r="D943" s="6" t="s">
        <v>6</v>
      </c>
      <c r="E943" s="2">
        <v>0</v>
      </c>
      <c r="F943" s="2">
        <v>0</v>
      </c>
      <c r="G943" s="2">
        <f t="shared" si="294"/>
        <v>0</v>
      </c>
      <c r="H943" s="2">
        <v>0</v>
      </c>
      <c r="I943" s="29" t="s">
        <v>235</v>
      </c>
      <c r="J943" s="8"/>
      <c r="K943" s="5"/>
      <c r="L943" s="5"/>
      <c r="M943" s="5"/>
      <c r="N943" s="5"/>
      <c r="O943" s="5"/>
      <c r="P943" s="5"/>
      <c r="Q943" s="18"/>
      <c r="R943" s="18"/>
    </row>
    <row r="944" spans="1:18">
      <c r="A944" s="88"/>
      <c r="B944" s="76"/>
      <c r="C944" s="89"/>
      <c r="D944" s="56" t="s">
        <v>5</v>
      </c>
      <c r="E944" s="2">
        <v>98687.28</v>
      </c>
      <c r="F944" s="2">
        <v>98412.13</v>
      </c>
      <c r="G944" s="2">
        <f t="shared" si="294"/>
        <v>-275.14999999999418</v>
      </c>
      <c r="H944" s="2">
        <v>98401.88</v>
      </c>
      <c r="I944" s="29">
        <f t="shared" si="293"/>
        <v>99.989584617262111</v>
      </c>
      <c r="J944" s="8"/>
      <c r="K944" s="5"/>
      <c r="L944" s="5"/>
      <c r="M944" s="5"/>
      <c r="N944" s="5"/>
      <c r="O944" s="5"/>
      <c r="P944" s="5"/>
      <c r="Q944" s="18"/>
      <c r="R944" s="18"/>
    </row>
    <row r="945" spans="1:18" ht="16.5" customHeight="1">
      <c r="A945" s="88"/>
      <c r="B945" s="76"/>
      <c r="C945" s="89"/>
      <c r="D945" s="6" t="s">
        <v>9</v>
      </c>
      <c r="E945" s="2">
        <v>0</v>
      </c>
      <c r="F945" s="2">
        <v>0</v>
      </c>
      <c r="G945" s="2">
        <f t="shared" si="294"/>
        <v>0</v>
      </c>
      <c r="H945" s="2">
        <v>0</v>
      </c>
      <c r="I945" s="29" t="s">
        <v>235</v>
      </c>
      <c r="J945" s="8"/>
      <c r="K945" s="5"/>
      <c r="L945" s="5"/>
      <c r="M945" s="5"/>
      <c r="N945" s="5"/>
      <c r="O945" s="5"/>
      <c r="P945" s="5"/>
      <c r="Q945" s="18"/>
      <c r="R945" s="18"/>
    </row>
    <row r="946" spans="1:18" ht="24.75" customHeight="1">
      <c r="A946" s="88"/>
      <c r="B946" s="76"/>
      <c r="C946" s="89"/>
      <c r="D946" s="13" t="s">
        <v>7</v>
      </c>
      <c r="E946" s="2">
        <v>0</v>
      </c>
      <c r="F946" s="2">
        <v>0</v>
      </c>
      <c r="G946" s="2">
        <f t="shared" si="294"/>
        <v>0</v>
      </c>
      <c r="H946" s="2">
        <v>0</v>
      </c>
      <c r="I946" s="29" t="s">
        <v>235</v>
      </c>
      <c r="J946" s="5"/>
      <c r="K946" s="5"/>
      <c r="L946" s="5"/>
      <c r="M946" s="5"/>
      <c r="N946" s="5"/>
      <c r="O946" s="5"/>
      <c r="P946" s="5"/>
      <c r="Q946" s="18"/>
      <c r="R946" s="18"/>
    </row>
    <row r="947" spans="1:18" ht="24" customHeight="1">
      <c r="A947" s="90"/>
      <c r="B947" s="76" t="s">
        <v>201</v>
      </c>
      <c r="C947" s="89" t="s">
        <v>196</v>
      </c>
      <c r="D947" s="10" t="s">
        <v>4</v>
      </c>
      <c r="E947" s="2">
        <f>E948+E949+E950+E951</f>
        <v>23237.1</v>
      </c>
      <c r="F947" s="2">
        <f>F948+F949+F950+F951</f>
        <v>23237.1</v>
      </c>
      <c r="G947" s="2">
        <f t="shared" ref="G947:G956" si="296">F947-E947</f>
        <v>0</v>
      </c>
      <c r="H947" s="2">
        <f>H948+H949+F950</f>
        <v>23237.03</v>
      </c>
      <c r="I947" s="29">
        <f t="shared" si="293"/>
        <v>99.999698757590238</v>
      </c>
      <c r="J947" s="23">
        <v>1</v>
      </c>
      <c r="K947" s="5">
        <v>1</v>
      </c>
      <c r="L947" s="5">
        <f t="shared" ref="L947:L952" si="297">(K947/J947)*100</f>
        <v>100</v>
      </c>
      <c r="M947" s="5">
        <v>2</v>
      </c>
      <c r="N947" s="5">
        <v>2</v>
      </c>
      <c r="O947" s="5">
        <v>8</v>
      </c>
      <c r="P947" s="5">
        <v>8</v>
      </c>
      <c r="Q947" s="18"/>
      <c r="R947" s="18"/>
    </row>
    <row r="948" spans="1:18">
      <c r="A948" s="90"/>
      <c r="B948" s="76"/>
      <c r="C948" s="89"/>
      <c r="D948" s="6" t="s">
        <v>6</v>
      </c>
      <c r="E948" s="2">
        <v>17237.099999999999</v>
      </c>
      <c r="F948" s="2">
        <v>17237.099999999999</v>
      </c>
      <c r="G948" s="2">
        <f t="shared" si="296"/>
        <v>0</v>
      </c>
      <c r="H948" s="2">
        <v>17237.03</v>
      </c>
      <c r="I948" s="29">
        <f t="shared" si="293"/>
        <v>99.999593899205792</v>
      </c>
      <c r="J948" s="8"/>
      <c r="K948" s="5"/>
      <c r="L948" s="5"/>
      <c r="M948" s="5"/>
      <c r="N948" s="5"/>
      <c r="O948" s="5"/>
      <c r="P948" s="5"/>
      <c r="Q948" s="18"/>
      <c r="R948" s="18"/>
    </row>
    <row r="949" spans="1:18">
      <c r="A949" s="90"/>
      <c r="B949" s="76"/>
      <c r="C949" s="89"/>
      <c r="D949" s="56" t="s">
        <v>5</v>
      </c>
      <c r="E949" s="2">
        <v>6000</v>
      </c>
      <c r="F949" s="2">
        <v>6000</v>
      </c>
      <c r="G949" s="2">
        <f t="shared" si="296"/>
        <v>0</v>
      </c>
      <c r="H949" s="2">
        <v>6000</v>
      </c>
      <c r="I949" s="29">
        <f t="shared" si="293"/>
        <v>100</v>
      </c>
      <c r="J949" s="8"/>
      <c r="K949" s="5"/>
      <c r="L949" s="5"/>
      <c r="M949" s="5"/>
      <c r="N949" s="5"/>
      <c r="O949" s="5"/>
      <c r="P949" s="5"/>
      <c r="Q949" s="18"/>
      <c r="R949" s="18"/>
    </row>
    <row r="950" spans="1:18">
      <c r="A950" s="90"/>
      <c r="B950" s="76"/>
      <c r="C950" s="89"/>
      <c r="D950" s="6" t="s">
        <v>9</v>
      </c>
      <c r="E950" s="2">
        <v>0</v>
      </c>
      <c r="F950" s="2">
        <v>0</v>
      </c>
      <c r="G950" s="2">
        <f t="shared" si="296"/>
        <v>0</v>
      </c>
      <c r="H950" s="2">
        <v>0</v>
      </c>
      <c r="I950" s="62" t="s">
        <v>235</v>
      </c>
      <c r="J950" s="8"/>
      <c r="K950" s="5"/>
      <c r="L950" s="5"/>
      <c r="M950" s="5"/>
      <c r="N950" s="5"/>
      <c r="O950" s="5"/>
      <c r="P950" s="5"/>
      <c r="Q950" s="18"/>
      <c r="R950" s="18"/>
    </row>
    <row r="951" spans="1:18" ht="28.5" customHeight="1">
      <c r="A951" s="90"/>
      <c r="B951" s="76"/>
      <c r="C951" s="89"/>
      <c r="D951" s="13" t="s">
        <v>7</v>
      </c>
      <c r="E951" s="2">
        <v>0</v>
      </c>
      <c r="F951" s="2">
        <v>0</v>
      </c>
      <c r="G951" s="2">
        <f t="shared" si="296"/>
        <v>0</v>
      </c>
      <c r="H951" s="2">
        <v>0</v>
      </c>
      <c r="I951" s="62" t="s">
        <v>235</v>
      </c>
      <c r="J951" s="5"/>
      <c r="K951" s="5"/>
      <c r="L951" s="5"/>
      <c r="M951" s="5"/>
      <c r="N951" s="5"/>
      <c r="O951" s="5"/>
      <c r="P951" s="5"/>
      <c r="Q951" s="18"/>
      <c r="R951" s="18"/>
    </row>
    <row r="952" spans="1:18" ht="29.25" customHeight="1">
      <c r="A952" s="88"/>
      <c r="B952" s="76" t="s">
        <v>202</v>
      </c>
      <c r="C952" s="89" t="s">
        <v>196</v>
      </c>
      <c r="D952" s="10" t="s">
        <v>4</v>
      </c>
      <c r="E952" s="2">
        <f>E953+E954</f>
        <v>52200.87</v>
      </c>
      <c r="F952" s="2">
        <f>F953+F954+F955+F956</f>
        <v>53061.55</v>
      </c>
      <c r="G952" s="2">
        <f t="shared" si="296"/>
        <v>860.68000000000029</v>
      </c>
      <c r="H952" s="2">
        <f>H953+H954+H955+H956</f>
        <v>52943.3</v>
      </c>
      <c r="I952" s="29">
        <f t="shared" ref="I952:I979" si="298">H952/F952*100</f>
        <v>99.777145597895284</v>
      </c>
      <c r="J952" s="23">
        <v>13</v>
      </c>
      <c r="K952" s="5">
        <v>12</v>
      </c>
      <c r="L952" s="32">
        <f t="shared" si="297"/>
        <v>92.307692307692307</v>
      </c>
      <c r="M952" s="5">
        <v>7</v>
      </c>
      <c r="N952" s="5">
        <v>7</v>
      </c>
      <c r="O952" s="5">
        <v>16</v>
      </c>
      <c r="P952" s="5">
        <v>16</v>
      </c>
      <c r="Q952" s="18"/>
      <c r="R952" s="18"/>
    </row>
    <row r="953" spans="1:18">
      <c r="A953" s="88"/>
      <c r="B953" s="76"/>
      <c r="C953" s="89"/>
      <c r="D953" s="6" t="s">
        <v>6</v>
      </c>
      <c r="E953" s="2">
        <v>8978.5</v>
      </c>
      <c r="F953" s="2">
        <v>8978.5</v>
      </c>
      <c r="G953" s="2">
        <f t="shared" si="296"/>
        <v>0</v>
      </c>
      <c r="H953" s="2">
        <v>8958.3700000000008</v>
      </c>
      <c r="I953" s="29">
        <f t="shared" si="298"/>
        <v>99.775797739043284</v>
      </c>
      <c r="J953" s="8"/>
      <c r="K953" s="5"/>
      <c r="L953" s="5"/>
      <c r="M953" s="5"/>
      <c r="N953" s="5"/>
      <c r="O953" s="5"/>
      <c r="P953" s="5"/>
      <c r="Q953" s="18"/>
      <c r="R953" s="18"/>
    </row>
    <row r="954" spans="1:18">
      <c r="A954" s="88"/>
      <c r="B954" s="76"/>
      <c r="C954" s="89"/>
      <c r="D954" s="56" t="s">
        <v>5</v>
      </c>
      <c r="E954" s="2">
        <v>43222.37</v>
      </c>
      <c r="F954" s="2">
        <v>44083.05</v>
      </c>
      <c r="G954" s="2">
        <f t="shared" si="296"/>
        <v>860.68000000000029</v>
      </c>
      <c r="H954" s="2">
        <v>43984.93</v>
      </c>
      <c r="I954" s="29">
        <f t="shared" si="298"/>
        <v>99.777420119524393</v>
      </c>
      <c r="J954" s="8"/>
      <c r="K954" s="5"/>
      <c r="L954" s="5"/>
      <c r="M954" s="5"/>
      <c r="N954" s="5"/>
      <c r="O954" s="5"/>
      <c r="P954" s="5"/>
      <c r="Q954" s="18"/>
      <c r="R954" s="18"/>
    </row>
    <row r="955" spans="1:18">
      <c r="A955" s="88"/>
      <c r="B955" s="76"/>
      <c r="C955" s="89"/>
      <c r="D955" s="6" t="s">
        <v>9</v>
      </c>
      <c r="E955" s="2">
        <v>0</v>
      </c>
      <c r="F955" s="2">
        <v>0</v>
      </c>
      <c r="G955" s="2">
        <f t="shared" si="296"/>
        <v>0</v>
      </c>
      <c r="H955" s="2">
        <v>0</v>
      </c>
      <c r="I955" s="62" t="s">
        <v>235</v>
      </c>
      <c r="J955" s="8"/>
      <c r="K955" s="5"/>
      <c r="L955" s="5"/>
      <c r="M955" s="5"/>
      <c r="N955" s="5"/>
      <c r="O955" s="5"/>
      <c r="P955" s="5"/>
      <c r="Q955" s="18"/>
      <c r="R955" s="18"/>
    </row>
    <row r="956" spans="1:18" ht="30.75" customHeight="1">
      <c r="A956" s="88"/>
      <c r="B956" s="76"/>
      <c r="C956" s="89"/>
      <c r="D956" s="13" t="s">
        <v>7</v>
      </c>
      <c r="E956" s="2">
        <v>0</v>
      </c>
      <c r="F956" s="2">
        <v>0</v>
      </c>
      <c r="G956" s="2">
        <f t="shared" si="296"/>
        <v>0</v>
      </c>
      <c r="H956" s="2">
        <v>0</v>
      </c>
      <c r="I956" s="62" t="s">
        <v>235</v>
      </c>
      <c r="J956" s="5"/>
      <c r="K956" s="5"/>
      <c r="L956" s="5"/>
      <c r="M956" s="5"/>
      <c r="N956" s="5"/>
      <c r="O956" s="5"/>
      <c r="P956" s="5"/>
      <c r="Q956" s="18"/>
      <c r="R956" s="18"/>
    </row>
    <row r="957" spans="1:18" ht="24" customHeight="1">
      <c r="A957" s="88"/>
      <c r="B957" s="76" t="s">
        <v>203</v>
      </c>
      <c r="C957" s="89" t="s">
        <v>196</v>
      </c>
      <c r="D957" s="10" t="s">
        <v>4</v>
      </c>
      <c r="E957" s="2">
        <f>E958+E959+E960+E961</f>
        <v>152838.32999999999</v>
      </c>
      <c r="F957" s="2">
        <f>F958+F959+F960+F961</f>
        <v>154496.95999999999</v>
      </c>
      <c r="G957" s="2">
        <f t="shared" ref="G957:G961" si="299">F957-E957</f>
        <v>1658.6300000000047</v>
      </c>
      <c r="H957" s="2">
        <f>H958+H959+H960+H961</f>
        <v>154443.73000000001</v>
      </c>
      <c r="I957" s="29">
        <f t="shared" si="298"/>
        <v>99.965546247641385</v>
      </c>
      <c r="J957" s="23">
        <v>0</v>
      </c>
      <c r="K957" s="5">
        <v>0</v>
      </c>
      <c r="L957" s="5" t="s">
        <v>235</v>
      </c>
      <c r="M957" s="5">
        <v>2</v>
      </c>
      <c r="N957" s="5">
        <v>2</v>
      </c>
      <c r="O957" s="5">
        <v>0</v>
      </c>
      <c r="P957" s="5">
        <v>0</v>
      </c>
      <c r="Q957" s="18"/>
      <c r="R957" s="18"/>
    </row>
    <row r="958" spans="1:18">
      <c r="A958" s="88"/>
      <c r="B958" s="76"/>
      <c r="C958" s="89"/>
      <c r="D958" s="6" t="s">
        <v>6</v>
      </c>
      <c r="E958" s="2">
        <v>0</v>
      </c>
      <c r="F958" s="2">
        <v>0</v>
      </c>
      <c r="G958" s="2">
        <f t="shared" si="299"/>
        <v>0</v>
      </c>
      <c r="H958" s="2">
        <v>0</v>
      </c>
      <c r="I958" s="29" t="s">
        <v>235</v>
      </c>
      <c r="J958" s="8"/>
      <c r="K958" s="5"/>
      <c r="L958" s="5"/>
      <c r="M958" s="5"/>
      <c r="N958" s="5"/>
      <c r="O958" s="5"/>
      <c r="P958" s="5"/>
      <c r="Q958" s="18"/>
      <c r="R958" s="18"/>
    </row>
    <row r="959" spans="1:18">
      <c r="A959" s="88"/>
      <c r="B959" s="76"/>
      <c r="C959" s="89"/>
      <c r="D959" s="56" t="s">
        <v>5</v>
      </c>
      <c r="E959" s="2">
        <v>152838.32999999999</v>
      </c>
      <c r="F959" s="2">
        <v>154496.95999999999</v>
      </c>
      <c r="G959" s="2">
        <f t="shared" si="299"/>
        <v>1658.6300000000047</v>
      </c>
      <c r="H959" s="2">
        <v>154443.73000000001</v>
      </c>
      <c r="I959" s="29">
        <f t="shared" si="298"/>
        <v>99.965546247641385</v>
      </c>
      <c r="J959" s="8"/>
      <c r="K959" s="5"/>
      <c r="L959" s="5"/>
      <c r="M959" s="5"/>
      <c r="N959" s="5"/>
      <c r="O959" s="5"/>
      <c r="P959" s="5"/>
      <c r="Q959" s="18"/>
      <c r="R959" s="18"/>
    </row>
    <row r="960" spans="1:18">
      <c r="A960" s="88"/>
      <c r="B960" s="76"/>
      <c r="C960" s="89"/>
      <c r="D960" s="6" t="s">
        <v>9</v>
      </c>
      <c r="E960" s="2">
        <v>0</v>
      </c>
      <c r="F960" s="2">
        <v>0</v>
      </c>
      <c r="G960" s="2">
        <f t="shared" si="299"/>
        <v>0</v>
      </c>
      <c r="H960" s="2">
        <v>0</v>
      </c>
      <c r="I960" s="29" t="s">
        <v>235</v>
      </c>
      <c r="J960" s="8"/>
      <c r="K960" s="5"/>
      <c r="L960" s="5"/>
      <c r="M960" s="5"/>
      <c r="N960" s="5"/>
      <c r="O960" s="5"/>
      <c r="P960" s="5"/>
      <c r="Q960" s="18"/>
      <c r="R960" s="18"/>
    </row>
    <row r="961" spans="1:18" ht="24.75" customHeight="1">
      <c r="A961" s="88"/>
      <c r="B961" s="76"/>
      <c r="C961" s="89"/>
      <c r="D961" s="13" t="s">
        <v>7</v>
      </c>
      <c r="E961" s="13">
        <v>0</v>
      </c>
      <c r="F961" s="13">
        <v>0</v>
      </c>
      <c r="G961" s="13">
        <f t="shared" si="299"/>
        <v>0</v>
      </c>
      <c r="H961" s="13">
        <v>0</v>
      </c>
      <c r="I961" s="54" t="s">
        <v>235</v>
      </c>
      <c r="J961" s="5"/>
      <c r="K961" s="5"/>
      <c r="L961" s="5"/>
      <c r="M961" s="5"/>
      <c r="N961" s="5"/>
      <c r="O961" s="5"/>
      <c r="P961" s="5"/>
      <c r="Q961" s="18"/>
      <c r="R961" s="18"/>
    </row>
    <row r="962" spans="1:18" ht="24.75" customHeight="1">
      <c r="A962" s="91" t="s">
        <v>262</v>
      </c>
      <c r="B962" s="91" t="s">
        <v>195</v>
      </c>
      <c r="C962" s="91" t="s">
        <v>196</v>
      </c>
      <c r="D962" s="10" t="s">
        <v>4</v>
      </c>
      <c r="E962" s="3">
        <f>E967+E972+E977</f>
        <v>220691.99</v>
      </c>
      <c r="F962" s="3">
        <f>F967+F972+F977</f>
        <v>234266.95</v>
      </c>
      <c r="G962" s="3">
        <f t="shared" ref="G962:G981" si="300">F962-E962</f>
        <v>13574.960000000021</v>
      </c>
      <c r="H962" s="3">
        <f>H967+H972+H977</f>
        <v>233467.81999999998</v>
      </c>
      <c r="I962" s="7">
        <f t="shared" si="298"/>
        <v>99.658880606077787</v>
      </c>
      <c r="J962" s="58">
        <v>20</v>
      </c>
      <c r="K962" s="4">
        <v>19</v>
      </c>
      <c r="L962" s="4">
        <f>(K962/J962)*100</f>
        <v>95</v>
      </c>
      <c r="M962" s="4">
        <v>11</v>
      </c>
      <c r="N962" s="4">
        <v>11</v>
      </c>
      <c r="O962" s="4">
        <v>33</v>
      </c>
      <c r="P962" s="4">
        <v>33</v>
      </c>
      <c r="Q962" s="18"/>
      <c r="R962" s="18"/>
    </row>
    <row r="963" spans="1:18" ht="21">
      <c r="A963" s="91"/>
      <c r="B963" s="91"/>
      <c r="C963" s="91"/>
      <c r="D963" s="10" t="s">
        <v>6</v>
      </c>
      <c r="E963" s="3">
        <v>98008.8</v>
      </c>
      <c r="F963" s="3">
        <v>97508.7</v>
      </c>
      <c r="G963" s="3">
        <f t="shared" si="300"/>
        <v>-500.10000000000582</v>
      </c>
      <c r="H963" s="3">
        <v>96897.78</v>
      </c>
      <c r="I963" s="7">
        <f t="shared" si="298"/>
        <v>99.373471290254102</v>
      </c>
      <c r="J963" s="23">
        <v>8</v>
      </c>
      <c r="K963" s="5">
        <v>7</v>
      </c>
      <c r="L963" s="5">
        <f t="shared" ref="L963:L977" si="301">(K963/J963)*100</f>
        <v>87.5</v>
      </c>
      <c r="M963" s="5"/>
      <c r="N963" s="5"/>
      <c r="O963" s="5"/>
      <c r="P963" s="5"/>
      <c r="Q963" s="18"/>
      <c r="R963" s="18"/>
    </row>
    <row r="964" spans="1:18">
      <c r="A964" s="91"/>
      <c r="B964" s="91"/>
      <c r="C964" s="91"/>
      <c r="D964" s="55" t="s">
        <v>5</v>
      </c>
      <c r="E964" s="3">
        <v>76917.119999999995</v>
      </c>
      <c r="F964" s="3">
        <v>83493.149999999994</v>
      </c>
      <c r="G964" s="3">
        <f t="shared" si="300"/>
        <v>6576.0299999999988</v>
      </c>
      <c r="H964" s="3">
        <v>83304.94</v>
      </c>
      <c r="I964" s="7">
        <f t="shared" si="298"/>
        <v>99.774580309881728</v>
      </c>
      <c r="J964" s="8"/>
      <c r="K964" s="5"/>
      <c r="L964" s="5"/>
      <c r="M964" s="5"/>
      <c r="N964" s="5"/>
      <c r="O964" s="5"/>
      <c r="P964" s="5"/>
      <c r="Q964" s="18"/>
      <c r="R964" s="18"/>
    </row>
    <row r="965" spans="1:18">
      <c r="A965" s="91"/>
      <c r="B965" s="91"/>
      <c r="C965" s="91"/>
      <c r="D965" s="10" t="s">
        <v>9</v>
      </c>
      <c r="E965" s="3">
        <v>0</v>
      </c>
      <c r="F965" s="3">
        <v>0</v>
      </c>
      <c r="G965" s="3">
        <f>F965-E965</f>
        <v>0</v>
      </c>
      <c r="H965" s="3">
        <v>0</v>
      </c>
      <c r="I965" s="7" t="s">
        <v>235</v>
      </c>
      <c r="J965" s="8"/>
      <c r="K965" s="5"/>
      <c r="L965" s="5"/>
      <c r="M965" s="5"/>
      <c r="N965" s="5"/>
      <c r="O965" s="5"/>
      <c r="P965" s="5"/>
      <c r="Q965" s="18"/>
      <c r="R965" s="18"/>
    </row>
    <row r="966" spans="1:18" ht="24.75" customHeight="1">
      <c r="A966" s="91"/>
      <c r="B966" s="91"/>
      <c r="C966" s="91"/>
      <c r="D966" s="12" t="s">
        <v>7</v>
      </c>
      <c r="E966" s="12">
        <v>45766.07</v>
      </c>
      <c r="F966" s="12">
        <v>53265.1</v>
      </c>
      <c r="G966" s="12">
        <f t="shared" si="300"/>
        <v>7499.0299999999988</v>
      </c>
      <c r="H966" s="12">
        <v>53265.1</v>
      </c>
      <c r="I966" s="14">
        <f t="shared" si="298"/>
        <v>100</v>
      </c>
      <c r="J966" s="5"/>
      <c r="K966" s="5"/>
      <c r="L966" s="5"/>
      <c r="M966" s="5"/>
      <c r="N966" s="5"/>
      <c r="O966" s="5"/>
      <c r="P966" s="5"/>
      <c r="Q966" s="18"/>
      <c r="R966" s="18"/>
    </row>
    <row r="967" spans="1:18" ht="21.75" customHeight="1">
      <c r="A967" s="88"/>
      <c r="B967" s="76" t="s">
        <v>204</v>
      </c>
      <c r="C967" s="89" t="s">
        <v>196</v>
      </c>
      <c r="D967" s="10" t="s">
        <v>4</v>
      </c>
      <c r="E967" s="2">
        <f>E968+E969+E970+E971</f>
        <v>26367.010000000002</v>
      </c>
      <c r="F967" s="2">
        <f>F968+F969+F970+F971</f>
        <v>37588.269999999997</v>
      </c>
      <c r="G967" s="2">
        <f t="shared" si="300"/>
        <v>11221.259999999995</v>
      </c>
      <c r="H967" s="2">
        <f>H968+H969+H970+H971</f>
        <v>36989.19</v>
      </c>
      <c r="I967" s="29">
        <f t="shared" si="298"/>
        <v>98.406204914458712</v>
      </c>
      <c r="J967" s="23">
        <v>6</v>
      </c>
      <c r="K967" s="5">
        <v>6</v>
      </c>
      <c r="L967" s="5">
        <f t="shared" si="301"/>
        <v>100</v>
      </c>
      <c r="M967" s="5">
        <v>5</v>
      </c>
      <c r="N967" s="5">
        <v>5</v>
      </c>
      <c r="O967" s="5">
        <v>9</v>
      </c>
      <c r="P967" s="5">
        <v>9</v>
      </c>
      <c r="Q967" s="18"/>
      <c r="R967" s="18"/>
    </row>
    <row r="968" spans="1:18">
      <c r="A968" s="88"/>
      <c r="B968" s="76"/>
      <c r="C968" s="89"/>
      <c r="D968" s="6" t="s">
        <v>6</v>
      </c>
      <c r="E968" s="2">
        <v>5713.2</v>
      </c>
      <c r="F968" s="2">
        <v>5713.2</v>
      </c>
      <c r="G968" s="2">
        <f t="shared" si="300"/>
        <v>0</v>
      </c>
      <c r="H968" s="2">
        <v>5114.12</v>
      </c>
      <c r="I968" s="29">
        <f t="shared" si="298"/>
        <v>89.51410768045929</v>
      </c>
      <c r="J968" s="8"/>
      <c r="K968" s="5"/>
      <c r="L968" s="5"/>
      <c r="M968" s="5"/>
      <c r="N968" s="5"/>
      <c r="O968" s="5"/>
      <c r="P968" s="5"/>
      <c r="Q968" s="18"/>
      <c r="R968" s="18"/>
    </row>
    <row r="969" spans="1:18">
      <c r="A969" s="88"/>
      <c r="B969" s="76"/>
      <c r="C969" s="89"/>
      <c r="D969" s="56" t="s">
        <v>5</v>
      </c>
      <c r="E969" s="2">
        <v>0</v>
      </c>
      <c r="F969" s="2">
        <v>0</v>
      </c>
      <c r="G969" s="2">
        <f t="shared" si="300"/>
        <v>0</v>
      </c>
      <c r="H969" s="2">
        <v>0</v>
      </c>
      <c r="I969" s="62" t="s">
        <v>235</v>
      </c>
      <c r="J969" s="8"/>
      <c r="K969" s="5"/>
      <c r="L969" s="5"/>
      <c r="M969" s="5"/>
      <c r="N969" s="5"/>
      <c r="O969" s="5"/>
      <c r="P969" s="5"/>
      <c r="Q969" s="18"/>
      <c r="R969" s="18"/>
    </row>
    <row r="970" spans="1:18">
      <c r="A970" s="88"/>
      <c r="B970" s="76"/>
      <c r="C970" s="89"/>
      <c r="D970" s="6" t="s">
        <v>9</v>
      </c>
      <c r="E970" s="2">
        <v>0</v>
      </c>
      <c r="F970" s="2">
        <v>0</v>
      </c>
      <c r="G970" s="2">
        <f t="shared" si="300"/>
        <v>0</v>
      </c>
      <c r="H970" s="2">
        <v>0</v>
      </c>
      <c r="I970" s="62" t="s">
        <v>235</v>
      </c>
      <c r="J970" s="8"/>
      <c r="K970" s="5"/>
      <c r="L970" s="5"/>
      <c r="M970" s="5"/>
      <c r="N970" s="5"/>
      <c r="O970" s="5"/>
      <c r="P970" s="5"/>
      <c r="Q970" s="18"/>
      <c r="R970" s="18"/>
    </row>
    <row r="971" spans="1:18" ht="24.75" customHeight="1">
      <c r="A971" s="88"/>
      <c r="B971" s="76"/>
      <c r="C971" s="89"/>
      <c r="D971" s="2" t="s">
        <v>7</v>
      </c>
      <c r="E971" s="2">
        <v>20653.810000000001</v>
      </c>
      <c r="F971" s="2">
        <v>31875.07</v>
      </c>
      <c r="G971" s="2">
        <f t="shared" si="300"/>
        <v>11221.259999999998</v>
      </c>
      <c r="H971" s="2">
        <v>31875.07</v>
      </c>
      <c r="I971" s="29">
        <f t="shared" si="298"/>
        <v>100</v>
      </c>
      <c r="J971" s="5"/>
      <c r="K971" s="5"/>
      <c r="L971" s="5"/>
      <c r="M971" s="5"/>
      <c r="N971" s="5"/>
      <c r="O971" s="5"/>
      <c r="P971" s="5"/>
      <c r="Q971" s="18"/>
      <c r="R971" s="18"/>
    </row>
    <row r="972" spans="1:18">
      <c r="A972" s="88"/>
      <c r="B972" s="76" t="s">
        <v>205</v>
      </c>
      <c r="C972" s="89" t="s">
        <v>196</v>
      </c>
      <c r="D972" s="10" t="s">
        <v>4</v>
      </c>
      <c r="E972" s="2">
        <f>E973+E974+E975+E976</f>
        <v>62159.759999999995</v>
      </c>
      <c r="F972" s="2">
        <f>F973++F974+F976</f>
        <v>57007.33</v>
      </c>
      <c r="G972" s="2">
        <f t="shared" si="300"/>
        <v>-5152.429999999993</v>
      </c>
      <c r="H972" s="2">
        <f>H973+H974+H975+H976</f>
        <v>57006.65</v>
      </c>
      <c r="I972" s="29">
        <f t="shared" si="298"/>
        <v>99.998807170937482</v>
      </c>
      <c r="J972" s="23">
        <v>3</v>
      </c>
      <c r="K972" s="5">
        <v>3</v>
      </c>
      <c r="L972" s="5">
        <f t="shared" si="301"/>
        <v>100</v>
      </c>
      <c r="M972" s="5">
        <v>3</v>
      </c>
      <c r="N972" s="5">
        <v>3</v>
      </c>
      <c r="O972" s="5">
        <v>24</v>
      </c>
      <c r="P972" s="5">
        <v>24</v>
      </c>
      <c r="Q972" s="18"/>
      <c r="R972" s="18"/>
    </row>
    <row r="973" spans="1:18">
      <c r="A973" s="88"/>
      <c r="B973" s="76"/>
      <c r="C973" s="89"/>
      <c r="D973" s="6" t="s">
        <v>6</v>
      </c>
      <c r="E973" s="2">
        <v>23489.06</v>
      </c>
      <c r="F973" s="2">
        <v>22058.86</v>
      </c>
      <c r="G973" s="2">
        <f t="shared" si="300"/>
        <v>-1430.2000000000007</v>
      </c>
      <c r="H973" s="2">
        <v>22058.18</v>
      </c>
      <c r="I973" s="29">
        <f t="shared" si="298"/>
        <v>99.996917338430009</v>
      </c>
      <c r="J973" s="8"/>
      <c r="K973" s="5"/>
      <c r="L973" s="5"/>
      <c r="M973" s="5"/>
      <c r="N973" s="5"/>
      <c r="O973" s="5"/>
      <c r="P973" s="5"/>
      <c r="Q973" s="18"/>
      <c r="R973" s="18"/>
    </row>
    <row r="974" spans="1:18">
      <c r="A974" s="88"/>
      <c r="B974" s="76"/>
      <c r="C974" s="89"/>
      <c r="D974" s="56" t="s">
        <v>5</v>
      </c>
      <c r="E974" s="2">
        <v>13558.44</v>
      </c>
      <c r="F974" s="2">
        <v>13558.44</v>
      </c>
      <c r="G974" s="2">
        <f t="shared" si="300"/>
        <v>0</v>
      </c>
      <c r="H974" s="2">
        <v>13558.44</v>
      </c>
      <c r="I974" s="29">
        <f t="shared" si="298"/>
        <v>100</v>
      </c>
      <c r="J974" s="8"/>
      <c r="K974" s="5"/>
      <c r="L974" s="5"/>
      <c r="M974" s="5"/>
      <c r="N974" s="5"/>
      <c r="O974" s="5"/>
      <c r="P974" s="5"/>
      <c r="Q974" s="18"/>
      <c r="R974" s="18"/>
    </row>
    <row r="975" spans="1:18" ht="16.5" customHeight="1">
      <c r="A975" s="88"/>
      <c r="B975" s="76"/>
      <c r="C975" s="89"/>
      <c r="D975" s="6" t="s">
        <v>9</v>
      </c>
      <c r="E975" s="2">
        <v>0</v>
      </c>
      <c r="F975" s="2">
        <v>0</v>
      </c>
      <c r="G975" s="2">
        <f t="shared" si="300"/>
        <v>0</v>
      </c>
      <c r="H975" s="2">
        <v>0</v>
      </c>
      <c r="I975" s="62" t="s">
        <v>235</v>
      </c>
      <c r="J975" s="8"/>
      <c r="K975" s="5"/>
      <c r="L975" s="5"/>
      <c r="M975" s="5"/>
      <c r="N975" s="5"/>
      <c r="O975" s="5"/>
      <c r="P975" s="5"/>
      <c r="Q975" s="18"/>
      <c r="R975" s="18"/>
    </row>
    <row r="976" spans="1:18" ht="24.75" customHeight="1">
      <c r="A976" s="88"/>
      <c r="B976" s="76"/>
      <c r="C976" s="89"/>
      <c r="D976" s="13" t="s">
        <v>7</v>
      </c>
      <c r="E976" s="2">
        <v>25112.26</v>
      </c>
      <c r="F976" s="2">
        <v>21390.03</v>
      </c>
      <c r="G976" s="2">
        <f t="shared" si="300"/>
        <v>-3722.2299999999996</v>
      </c>
      <c r="H976" s="2">
        <v>21390.03</v>
      </c>
      <c r="I976" s="29">
        <f t="shared" si="298"/>
        <v>100</v>
      </c>
      <c r="J976" s="15"/>
      <c r="K976" s="15"/>
      <c r="L976" s="15"/>
      <c r="M976" s="15"/>
      <c r="N976" s="15"/>
      <c r="O976" s="15"/>
      <c r="P976" s="15"/>
      <c r="Q976" s="17"/>
      <c r="R976" s="17"/>
    </row>
    <row r="977" spans="1:18" ht="24" customHeight="1">
      <c r="A977" s="90"/>
      <c r="B977" s="76" t="s">
        <v>206</v>
      </c>
      <c r="C977" s="89" t="s">
        <v>196</v>
      </c>
      <c r="D977" s="10" t="s">
        <v>4</v>
      </c>
      <c r="E977" s="2">
        <f>E978+E979</f>
        <v>132165.22</v>
      </c>
      <c r="F977" s="2">
        <f>F978+F979+F980+F981</f>
        <v>139671.35</v>
      </c>
      <c r="G977" s="2">
        <f t="shared" si="300"/>
        <v>7506.1300000000047</v>
      </c>
      <c r="H977" s="2">
        <f>H978+H979</f>
        <v>139471.97999999998</v>
      </c>
      <c r="I977" s="29">
        <f t="shared" si="298"/>
        <v>99.857257769757339</v>
      </c>
      <c r="J977" s="23">
        <v>3</v>
      </c>
      <c r="K977" s="5">
        <v>3</v>
      </c>
      <c r="L977" s="5">
        <f t="shared" si="301"/>
        <v>100</v>
      </c>
      <c r="M977" s="5">
        <v>3</v>
      </c>
      <c r="N977" s="5">
        <v>3</v>
      </c>
      <c r="O977" s="5">
        <v>0</v>
      </c>
      <c r="P977" s="5">
        <v>0</v>
      </c>
      <c r="Q977" s="18"/>
      <c r="R977" s="18"/>
    </row>
    <row r="978" spans="1:18">
      <c r="A978" s="90"/>
      <c r="B978" s="76"/>
      <c r="C978" s="89"/>
      <c r="D978" s="6" t="s">
        <v>6</v>
      </c>
      <c r="E978" s="2">
        <v>68806.539999999994</v>
      </c>
      <c r="F978" s="2">
        <v>69736.639999999999</v>
      </c>
      <c r="G978" s="2">
        <f t="shared" si="300"/>
        <v>930.10000000000582</v>
      </c>
      <c r="H978" s="2">
        <v>69725.48</v>
      </c>
      <c r="I978" s="29">
        <f t="shared" si="298"/>
        <v>99.983996934753378</v>
      </c>
      <c r="J978" s="8"/>
      <c r="K978" s="5"/>
      <c r="L978" s="5"/>
      <c r="M978" s="5"/>
      <c r="N978" s="5"/>
      <c r="O978" s="5"/>
      <c r="P978" s="5"/>
      <c r="Q978" s="18"/>
      <c r="R978" s="18"/>
    </row>
    <row r="979" spans="1:18">
      <c r="A979" s="90"/>
      <c r="B979" s="76"/>
      <c r="C979" s="89"/>
      <c r="D979" s="56" t="s">
        <v>5</v>
      </c>
      <c r="E979" s="2">
        <v>63358.68</v>
      </c>
      <c r="F979" s="2">
        <v>69934.710000000006</v>
      </c>
      <c r="G979" s="2">
        <f t="shared" si="300"/>
        <v>6576.0300000000061</v>
      </c>
      <c r="H979" s="2">
        <v>69746.5</v>
      </c>
      <c r="I979" s="29">
        <f t="shared" si="298"/>
        <v>99.730877557081442</v>
      </c>
      <c r="J979" s="8"/>
      <c r="K979" s="5"/>
      <c r="L979" s="4"/>
      <c r="M979" s="5"/>
      <c r="N979" s="5"/>
      <c r="O979" s="5"/>
      <c r="P979" s="5"/>
      <c r="Q979" s="18"/>
      <c r="R979" s="18"/>
    </row>
    <row r="980" spans="1:18">
      <c r="A980" s="90"/>
      <c r="B980" s="76"/>
      <c r="C980" s="89"/>
      <c r="D980" s="6" t="s">
        <v>9</v>
      </c>
      <c r="E980" s="2">
        <v>0</v>
      </c>
      <c r="F980" s="2">
        <v>0</v>
      </c>
      <c r="G980" s="2">
        <f t="shared" si="300"/>
        <v>0</v>
      </c>
      <c r="H980" s="2">
        <v>0</v>
      </c>
      <c r="I980" s="62" t="s">
        <v>235</v>
      </c>
      <c r="J980" s="8"/>
      <c r="K980" s="5"/>
      <c r="L980" s="4"/>
      <c r="M980" s="5"/>
      <c r="N980" s="5"/>
      <c r="O980" s="5"/>
      <c r="P980" s="5"/>
      <c r="Q980" s="18"/>
      <c r="R980" s="18"/>
    </row>
    <row r="981" spans="1:18" ht="24.75" customHeight="1">
      <c r="A981" s="90"/>
      <c r="B981" s="76"/>
      <c r="C981" s="89"/>
      <c r="D981" s="13" t="s">
        <v>7</v>
      </c>
      <c r="E981" s="2">
        <v>0</v>
      </c>
      <c r="F981" s="2">
        <v>0</v>
      </c>
      <c r="G981" s="2">
        <f t="shared" si="300"/>
        <v>0</v>
      </c>
      <c r="H981" s="2">
        <v>0</v>
      </c>
      <c r="I981" s="62" t="s">
        <v>235</v>
      </c>
      <c r="J981" s="5"/>
      <c r="K981" s="5"/>
      <c r="L981" s="4"/>
      <c r="M981" s="5"/>
      <c r="N981" s="5"/>
      <c r="O981" s="5"/>
      <c r="P981" s="5"/>
      <c r="Q981" s="18"/>
      <c r="R981" s="18"/>
    </row>
    <row r="982" spans="1:18" ht="24" customHeight="1">
      <c r="A982" s="79" t="s">
        <v>263</v>
      </c>
      <c r="B982" s="91" t="s">
        <v>207</v>
      </c>
      <c r="C982" s="91" t="s">
        <v>208</v>
      </c>
      <c r="D982" s="10" t="s">
        <v>4</v>
      </c>
      <c r="E982" s="3">
        <f>E987+E992</f>
        <v>1685927</v>
      </c>
      <c r="F982" s="3">
        <f>F987+F992</f>
        <v>1686460.88</v>
      </c>
      <c r="G982" s="3">
        <f t="shared" ref="G982:G996" si="302">F982-E982</f>
        <v>533.87999999988824</v>
      </c>
      <c r="H982" s="3">
        <f>H987+H992</f>
        <v>2573819.0699999998</v>
      </c>
      <c r="I982" s="7">
        <f t="shared" ref="I982:I986" si="303">H982/F982*100</f>
        <v>152.61658900738925</v>
      </c>
      <c r="J982" s="22">
        <f>J983+J987+J992</f>
        <v>17</v>
      </c>
      <c r="K982" s="22">
        <f>K983+K987+K992</f>
        <v>13</v>
      </c>
      <c r="L982" s="33">
        <f t="shared" ref="L982:L992" si="304">(K982/J982)*100</f>
        <v>76.470588235294116</v>
      </c>
      <c r="M982" s="22">
        <f t="shared" ref="M982:P982" si="305">M987+M992</f>
        <v>12</v>
      </c>
      <c r="N982" s="22">
        <f t="shared" si="305"/>
        <v>11</v>
      </c>
      <c r="O982" s="22">
        <f t="shared" si="305"/>
        <v>17</v>
      </c>
      <c r="P982" s="22">
        <f t="shared" si="305"/>
        <v>9</v>
      </c>
      <c r="Q982" s="18"/>
      <c r="R982" s="18"/>
    </row>
    <row r="983" spans="1:18">
      <c r="A983" s="79"/>
      <c r="B983" s="91"/>
      <c r="C983" s="91"/>
      <c r="D983" s="6" t="s">
        <v>6</v>
      </c>
      <c r="E983" s="3">
        <f t="shared" ref="E983:F986" si="306">E988+E993</f>
        <v>34452</v>
      </c>
      <c r="F983" s="3">
        <f t="shared" si="306"/>
        <v>34452</v>
      </c>
      <c r="G983" s="3">
        <f t="shared" si="302"/>
        <v>0</v>
      </c>
      <c r="H983" s="3">
        <f t="shared" ref="H983" si="307">H988+H993</f>
        <v>10440</v>
      </c>
      <c r="I983" s="7">
        <f t="shared" si="303"/>
        <v>30.303030303030305</v>
      </c>
      <c r="J983" s="23">
        <v>5</v>
      </c>
      <c r="K983" s="5">
        <v>4</v>
      </c>
      <c r="L983" s="5">
        <f t="shared" si="304"/>
        <v>80</v>
      </c>
      <c r="M983" s="5"/>
      <c r="N983" s="5"/>
      <c r="O983" s="5"/>
      <c r="P983" s="5"/>
      <c r="Q983" s="18"/>
      <c r="R983" s="18"/>
    </row>
    <row r="984" spans="1:18">
      <c r="A984" s="79"/>
      <c r="B984" s="91"/>
      <c r="C984" s="91"/>
      <c r="D984" s="56" t="s">
        <v>5</v>
      </c>
      <c r="E984" s="3">
        <f t="shared" si="306"/>
        <v>5148</v>
      </c>
      <c r="F984" s="3">
        <f t="shared" si="306"/>
        <v>5148</v>
      </c>
      <c r="G984" s="3">
        <f t="shared" si="302"/>
        <v>0</v>
      </c>
      <c r="H984" s="3">
        <f t="shared" ref="H984" si="308">H989+H994</f>
        <v>1560</v>
      </c>
      <c r="I984" s="7">
        <f t="shared" si="303"/>
        <v>30.303030303030305</v>
      </c>
      <c r="J984" s="8"/>
      <c r="K984" s="5"/>
      <c r="L984" s="4"/>
      <c r="M984" s="5"/>
      <c r="N984" s="5"/>
      <c r="O984" s="5"/>
      <c r="P984" s="5"/>
      <c r="Q984" s="18"/>
      <c r="R984" s="18"/>
    </row>
    <row r="985" spans="1:18">
      <c r="A985" s="79"/>
      <c r="B985" s="91"/>
      <c r="C985" s="91"/>
      <c r="D985" s="6" t="s">
        <v>9</v>
      </c>
      <c r="E985" s="3">
        <f t="shared" si="306"/>
        <v>20000</v>
      </c>
      <c r="F985" s="3">
        <f t="shared" si="306"/>
        <v>20533.88</v>
      </c>
      <c r="G985" s="3">
        <f t="shared" si="302"/>
        <v>533.88000000000102</v>
      </c>
      <c r="H985" s="3">
        <f t="shared" ref="H985" si="309">H990+H995</f>
        <v>20053.3</v>
      </c>
      <c r="I985" s="7">
        <f t="shared" si="303"/>
        <v>97.659575297021306</v>
      </c>
      <c r="J985" s="8"/>
      <c r="K985" s="5"/>
      <c r="L985" s="4"/>
      <c r="M985" s="5"/>
      <c r="N985" s="5"/>
      <c r="O985" s="5"/>
      <c r="P985" s="5"/>
      <c r="Q985" s="18"/>
      <c r="R985" s="18"/>
    </row>
    <row r="986" spans="1:18" ht="29.25" customHeight="1">
      <c r="A986" s="79"/>
      <c r="B986" s="91"/>
      <c r="C986" s="91"/>
      <c r="D986" s="2" t="s">
        <v>7</v>
      </c>
      <c r="E986" s="3">
        <f t="shared" si="306"/>
        <v>1626327</v>
      </c>
      <c r="F986" s="3">
        <f t="shared" si="306"/>
        <v>1626327</v>
      </c>
      <c r="G986" s="3">
        <f t="shared" si="302"/>
        <v>0</v>
      </c>
      <c r="H986" s="3">
        <f t="shared" ref="H986" si="310">H991+H996</f>
        <v>2541765.77</v>
      </c>
      <c r="I986" s="7">
        <f t="shared" si="303"/>
        <v>156.28872729776978</v>
      </c>
      <c r="J986" s="5"/>
      <c r="K986" s="5"/>
      <c r="L986" s="4"/>
      <c r="M986" s="5"/>
      <c r="N986" s="5"/>
      <c r="O986" s="5"/>
      <c r="P986" s="5"/>
      <c r="Q986" s="18"/>
      <c r="R986" s="18"/>
    </row>
    <row r="987" spans="1:18" ht="24.75" customHeight="1">
      <c r="A987" s="88"/>
      <c r="B987" s="76" t="s">
        <v>209</v>
      </c>
      <c r="C987" s="89" t="s">
        <v>208</v>
      </c>
      <c r="D987" s="10" t="s">
        <v>4</v>
      </c>
      <c r="E987" s="2">
        <f>E988+E989+E990+E991</f>
        <v>39600</v>
      </c>
      <c r="F987" s="2">
        <f>F988+F989+F990+F991</f>
        <v>39600</v>
      </c>
      <c r="G987" s="2">
        <f t="shared" ref="G987" si="311">F987-E987</f>
        <v>0</v>
      </c>
      <c r="H987" s="2">
        <f>H988+H989+H990+H991</f>
        <v>12000</v>
      </c>
      <c r="I987" s="29">
        <f t="shared" ref="I987:I989" si="312">H987/F987*100</f>
        <v>30.303030303030305</v>
      </c>
      <c r="J987" s="23">
        <v>2</v>
      </c>
      <c r="K987" s="5">
        <v>1</v>
      </c>
      <c r="L987" s="5">
        <f t="shared" si="304"/>
        <v>50</v>
      </c>
      <c r="M987" s="5">
        <v>2</v>
      </c>
      <c r="N987" s="5">
        <v>1</v>
      </c>
      <c r="O987" s="5">
        <v>17</v>
      </c>
      <c r="P987" s="5">
        <v>9</v>
      </c>
      <c r="Q987" s="18"/>
      <c r="R987" s="18"/>
    </row>
    <row r="988" spans="1:18">
      <c r="A988" s="88"/>
      <c r="B988" s="76"/>
      <c r="C988" s="89"/>
      <c r="D988" s="6" t="s">
        <v>6</v>
      </c>
      <c r="E988" s="2">
        <v>34452</v>
      </c>
      <c r="F988" s="2">
        <v>34452</v>
      </c>
      <c r="G988" s="2">
        <f t="shared" si="302"/>
        <v>0</v>
      </c>
      <c r="H988" s="2">
        <v>10440</v>
      </c>
      <c r="I988" s="29">
        <f t="shared" si="312"/>
        <v>30.303030303030305</v>
      </c>
      <c r="J988" s="8"/>
      <c r="K988" s="5"/>
      <c r="L988" s="4"/>
      <c r="M988" s="5"/>
      <c r="N988" s="5"/>
      <c r="O988" s="5"/>
      <c r="P988" s="5"/>
      <c r="Q988" s="18"/>
      <c r="R988" s="18"/>
    </row>
    <row r="989" spans="1:18">
      <c r="A989" s="88"/>
      <c r="B989" s="76"/>
      <c r="C989" s="89"/>
      <c r="D989" s="56" t="s">
        <v>5</v>
      </c>
      <c r="E989" s="2">
        <v>5148</v>
      </c>
      <c r="F989" s="2">
        <v>5148</v>
      </c>
      <c r="G989" s="2">
        <f t="shared" si="302"/>
        <v>0</v>
      </c>
      <c r="H989" s="2">
        <v>1560</v>
      </c>
      <c r="I989" s="29">
        <f t="shared" si="312"/>
        <v>30.303030303030305</v>
      </c>
      <c r="J989" s="8"/>
      <c r="K989" s="5"/>
      <c r="L989" s="4"/>
      <c r="M989" s="5"/>
      <c r="N989" s="5"/>
      <c r="O989" s="5"/>
      <c r="P989" s="5"/>
      <c r="Q989" s="18"/>
      <c r="R989" s="18"/>
    </row>
    <row r="990" spans="1:18">
      <c r="A990" s="88"/>
      <c r="B990" s="76"/>
      <c r="C990" s="89"/>
      <c r="D990" s="6" t="s">
        <v>9</v>
      </c>
      <c r="E990" s="2">
        <v>0</v>
      </c>
      <c r="F990" s="2">
        <v>0</v>
      </c>
      <c r="G990" s="2">
        <f t="shared" si="302"/>
        <v>0</v>
      </c>
      <c r="H990" s="2">
        <v>0</v>
      </c>
      <c r="I990" s="29" t="s">
        <v>235</v>
      </c>
      <c r="J990" s="8"/>
      <c r="K990" s="5"/>
      <c r="L990" s="4"/>
      <c r="M990" s="5"/>
      <c r="N990" s="5"/>
      <c r="O990" s="5"/>
      <c r="P990" s="5"/>
      <c r="Q990" s="18"/>
      <c r="R990" s="18"/>
    </row>
    <row r="991" spans="1:18" ht="26.25" customHeight="1">
      <c r="A991" s="88"/>
      <c r="B991" s="76"/>
      <c r="C991" s="89"/>
      <c r="D991" s="2" t="s">
        <v>7</v>
      </c>
      <c r="E991" s="2">
        <v>0</v>
      </c>
      <c r="F991" s="2">
        <v>0</v>
      </c>
      <c r="G991" s="2">
        <f t="shared" si="302"/>
        <v>0</v>
      </c>
      <c r="H991" s="2">
        <v>0</v>
      </c>
      <c r="I991" s="29" t="s">
        <v>235</v>
      </c>
      <c r="J991" s="5"/>
      <c r="K991" s="5"/>
      <c r="L991" s="4"/>
      <c r="M991" s="5"/>
      <c r="N991" s="5"/>
      <c r="O991" s="5"/>
      <c r="P991" s="5"/>
      <c r="Q991" s="18"/>
      <c r="R991" s="18"/>
    </row>
    <row r="992" spans="1:18" ht="24" customHeight="1">
      <c r="A992" s="88"/>
      <c r="B992" s="76" t="s">
        <v>210</v>
      </c>
      <c r="C992" s="89" t="s">
        <v>208</v>
      </c>
      <c r="D992" s="10" t="s">
        <v>4</v>
      </c>
      <c r="E992" s="2">
        <f>E993+E994+E995+E996</f>
        <v>1646327</v>
      </c>
      <c r="F992" s="2">
        <f>F993+F994+F995+F996</f>
        <v>1646860.88</v>
      </c>
      <c r="G992" s="2">
        <f t="shared" si="302"/>
        <v>533.87999999988824</v>
      </c>
      <c r="H992" s="2">
        <f>H993+H994+H995+H996</f>
        <v>2561819.0699999998</v>
      </c>
      <c r="I992" s="29">
        <f t="shared" ref="I992:I1054" si="313">H992/F992*100</f>
        <v>155.55770988986029</v>
      </c>
      <c r="J992" s="23">
        <v>10</v>
      </c>
      <c r="K992" s="5">
        <v>8</v>
      </c>
      <c r="L992" s="5">
        <f t="shared" si="304"/>
        <v>80</v>
      </c>
      <c r="M992" s="5">
        <v>10</v>
      </c>
      <c r="N992" s="5">
        <v>10</v>
      </c>
      <c r="O992" s="5">
        <v>0</v>
      </c>
      <c r="P992" s="5">
        <v>0</v>
      </c>
      <c r="Q992" s="18"/>
      <c r="R992" s="18"/>
    </row>
    <row r="993" spans="1:18">
      <c r="A993" s="88"/>
      <c r="B993" s="76"/>
      <c r="C993" s="89"/>
      <c r="D993" s="6" t="s">
        <v>6</v>
      </c>
      <c r="E993" s="2">
        <v>0</v>
      </c>
      <c r="F993" s="2">
        <v>0</v>
      </c>
      <c r="G993" s="2">
        <f t="shared" si="302"/>
        <v>0</v>
      </c>
      <c r="H993" s="2">
        <v>0</v>
      </c>
      <c r="I993" s="29" t="s">
        <v>235</v>
      </c>
      <c r="J993" s="8"/>
      <c r="K993" s="5"/>
      <c r="L993" s="4"/>
      <c r="M993" s="5"/>
      <c r="N993" s="5"/>
      <c r="O993" s="5"/>
      <c r="P993" s="5"/>
      <c r="Q993" s="18"/>
      <c r="R993" s="18"/>
    </row>
    <row r="994" spans="1:18">
      <c r="A994" s="88"/>
      <c r="B994" s="76"/>
      <c r="C994" s="89"/>
      <c r="D994" s="56" t="s">
        <v>5</v>
      </c>
      <c r="E994" s="2">
        <v>0</v>
      </c>
      <c r="F994" s="2">
        <v>0</v>
      </c>
      <c r="G994" s="2">
        <f t="shared" si="302"/>
        <v>0</v>
      </c>
      <c r="H994" s="2">
        <v>0</v>
      </c>
      <c r="I994" s="29" t="s">
        <v>235</v>
      </c>
      <c r="J994" s="8"/>
      <c r="K994" s="5"/>
      <c r="L994" s="4"/>
      <c r="M994" s="5"/>
      <c r="N994" s="5"/>
      <c r="O994" s="5"/>
      <c r="P994" s="5"/>
      <c r="Q994" s="18"/>
      <c r="R994" s="18"/>
    </row>
    <row r="995" spans="1:18">
      <c r="A995" s="88"/>
      <c r="B995" s="76"/>
      <c r="C995" s="89"/>
      <c r="D995" s="6" t="s">
        <v>9</v>
      </c>
      <c r="E995" s="2">
        <v>20000</v>
      </c>
      <c r="F995" s="2">
        <v>20533.88</v>
      </c>
      <c r="G995" s="2">
        <f t="shared" si="302"/>
        <v>533.88000000000102</v>
      </c>
      <c r="H995" s="2">
        <v>20053.3</v>
      </c>
      <c r="I995" s="29">
        <f t="shared" si="313"/>
        <v>97.659575297021306</v>
      </c>
      <c r="J995" s="8"/>
      <c r="K995" s="5"/>
      <c r="L995" s="4"/>
      <c r="M995" s="5"/>
      <c r="N995" s="5"/>
      <c r="O995" s="5"/>
      <c r="P995" s="5"/>
      <c r="Q995" s="18"/>
      <c r="R995" s="18"/>
    </row>
    <row r="996" spans="1:18" ht="26.25" customHeight="1">
      <c r="A996" s="88"/>
      <c r="B996" s="76"/>
      <c r="C996" s="89"/>
      <c r="D996" s="13" t="s">
        <v>7</v>
      </c>
      <c r="E996" s="13">
        <v>1626327</v>
      </c>
      <c r="F996" s="13">
        <v>1626327</v>
      </c>
      <c r="G996" s="13">
        <f t="shared" si="302"/>
        <v>0</v>
      </c>
      <c r="H996" s="13">
        <v>2541765.77</v>
      </c>
      <c r="I996" s="54">
        <f t="shared" si="313"/>
        <v>156.28872729776978</v>
      </c>
      <c r="J996" s="15"/>
      <c r="K996" s="15"/>
      <c r="L996" s="16"/>
      <c r="M996" s="15"/>
      <c r="N996" s="15"/>
      <c r="O996" s="15"/>
      <c r="P996" s="15"/>
      <c r="Q996" s="17"/>
      <c r="R996" s="17"/>
    </row>
    <row r="997" spans="1:18" ht="21.75" customHeight="1">
      <c r="A997" s="91" t="s">
        <v>264</v>
      </c>
      <c r="B997" s="91" t="s">
        <v>211</v>
      </c>
      <c r="C997" s="91" t="s">
        <v>212</v>
      </c>
      <c r="D997" s="10" t="s">
        <v>4</v>
      </c>
      <c r="E997" s="3">
        <f>E1002+E1007</f>
        <v>204138.677</v>
      </c>
      <c r="F997" s="3">
        <f>F1004+F1009</f>
        <v>206190.79800000001</v>
      </c>
      <c r="G997" s="3">
        <f t="shared" ref="G997:H1026" si="314">F997-E997</f>
        <v>2052.1210000000137</v>
      </c>
      <c r="H997" s="3">
        <f>H1004+H1009</f>
        <v>206184.698</v>
      </c>
      <c r="I997" s="7">
        <f t="shared" si="313"/>
        <v>99.997041575056116</v>
      </c>
      <c r="J997" s="58">
        <v>9</v>
      </c>
      <c r="K997" s="4">
        <v>9</v>
      </c>
      <c r="L997" s="4">
        <f t="shared" ref="L997:L1022" si="315">(K997/J997)*100</f>
        <v>100</v>
      </c>
      <c r="M997" s="4">
        <v>9</v>
      </c>
      <c r="N997" s="4">
        <v>9</v>
      </c>
      <c r="O997" s="4">
        <v>0</v>
      </c>
      <c r="P997" s="4">
        <v>0</v>
      </c>
      <c r="Q997" s="18"/>
      <c r="R997" s="18"/>
    </row>
    <row r="998" spans="1:18" ht="21">
      <c r="A998" s="91"/>
      <c r="B998" s="91"/>
      <c r="C998" s="91"/>
      <c r="D998" s="10" t="s">
        <v>6</v>
      </c>
      <c r="E998" s="3">
        <v>0</v>
      </c>
      <c r="F998" s="3">
        <v>0</v>
      </c>
      <c r="G998" s="3">
        <f t="shared" si="314"/>
        <v>0</v>
      </c>
      <c r="H998" s="3">
        <v>0</v>
      </c>
      <c r="I998" s="7" t="s">
        <v>235</v>
      </c>
      <c r="J998" s="23">
        <v>1</v>
      </c>
      <c r="K998" s="5">
        <v>1</v>
      </c>
      <c r="L998" s="5">
        <f t="shared" si="315"/>
        <v>100</v>
      </c>
      <c r="M998" s="5"/>
      <c r="N998" s="5"/>
      <c r="O998" s="5"/>
      <c r="P998" s="5"/>
      <c r="Q998" s="18"/>
      <c r="R998" s="18"/>
    </row>
    <row r="999" spans="1:18">
      <c r="A999" s="91"/>
      <c r="B999" s="91"/>
      <c r="C999" s="91"/>
      <c r="D999" s="55" t="s">
        <v>5</v>
      </c>
      <c r="E999" s="3">
        <f>E1004+E1009</f>
        <v>204138.677</v>
      </c>
      <c r="F999" s="3">
        <f>F1004+F1009</f>
        <v>206190.79800000001</v>
      </c>
      <c r="G999" s="3">
        <f t="shared" si="314"/>
        <v>2052.1210000000137</v>
      </c>
      <c r="H999" s="3">
        <f>H1004+H1009</f>
        <v>206184.698</v>
      </c>
      <c r="I999" s="7">
        <f t="shared" si="313"/>
        <v>99.997041575056116</v>
      </c>
      <c r="J999" s="23"/>
      <c r="K999" s="5"/>
      <c r="L999" s="4"/>
      <c r="M999" s="5"/>
      <c r="N999" s="5"/>
      <c r="O999" s="5"/>
      <c r="P999" s="5"/>
      <c r="Q999" s="18"/>
      <c r="R999" s="18"/>
    </row>
    <row r="1000" spans="1:18">
      <c r="A1000" s="91"/>
      <c r="B1000" s="91"/>
      <c r="C1000" s="91"/>
      <c r="D1000" s="10" t="s">
        <v>9</v>
      </c>
      <c r="E1000" s="3">
        <v>0</v>
      </c>
      <c r="F1000" s="3">
        <v>0</v>
      </c>
      <c r="G1000" s="3">
        <f t="shared" si="314"/>
        <v>0</v>
      </c>
      <c r="H1000" s="3">
        <v>0</v>
      </c>
      <c r="I1000" s="7" t="s">
        <v>235</v>
      </c>
      <c r="J1000" s="23"/>
      <c r="K1000" s="5"/>
      <c r="L1000" s="4"/>
      <c r="M1000" s="5"/>
      <c r="N1000" s="5"/>
      <c r="O1000" s="5"/>
      <c r="P1000" s="5"/>
      <c r="Q1000" s="18"/>
      <c r="R1000" s="18"/>
    </row>
    <row r="1001" spans="1:18" ht="27" customHeight="1">
      <c r="A1001" s="91"/>
      <c r="B1001" s="91"/>
      <c r="C1001" s="91"/>
      <c r="D1001" s="3" t="s">
        <v>7</v>
      </c>
      <c r="E1001" s="3">
        <v>0</v>
      </c>
      <c r="F1001" s="3">
        <v>0</v>
      </c>
      <c r="G1001" s="3">
        <f t="shared" si="314"/>
        <v>0</v>
      </c>
      <c r="H1001" s="3">
        <v>0</v>
      </c>
      <c r="I1001" s="7" t="s">
        <v>235</v>
      </c>
      <c r="J1001" s="23"/>
      <c r="K1001" s="5"/>
      <c r="L1001" s="4"/>
      <c r="M1001" s="5"/>
      <c r="N1001" s="5"/>
      <c r="O1001" s="5"/>
      <c r="P1001" s="5"/>
      <c r="Q1001" s="18"/>
      <c r="R1001" s="18"/>
    </row>
    <row r="1002" spans="1:18" ht="20.25" customHeight="1">
      <c r="A1002" s="88"/>
      <c r="B1002" s="76" t="s">
        <v>213</v>
      </c>
      <c r="C1002" s="89" t="s">
        <v>212</v>
      </c>
      <c r="D1002" s="10" t="s">
        <v>4</v>
      </c>
      <c r="E1002" s="2">
        <f>E1003+E1004+E1005+E1006</f>
        <v>176580.04699999999</v>
      </c>
      <c r="F1002" s="2">
        <f>F1003+F1004</f>
        <v>176580.04800000001</v>
      </c>
      <c r="G1002" s="2">
        <f t="shared" si="314"/>
        <v>1.0000000183936208E-3</v>
      </c>
      <c r="H1002" s="2">
        <f>H1003+H1004</f>
        <v>176578.04699999999</v>
      </c>
      <c r="I1002" s="29">
        <f t="shared" si="313"/>
        <v>99.998866802890433</v>
      </c>
      <c r="J1002" s="23">
        <v>7</v>
      </c>
      <c r="K1002" s="5">
        <v>7</v>
      </c>
      <c r="L1002" s="5">
        <f t="shared" si="315"/>
        <v>100</v>
      </c>
      <c r="M1002" s="5">
        <v>6</v>
      </c>
      <c r="N1002" s="5">
        <v>6</v>
      </c>
      <c r="O1002" s="5">
        <v>0</v>
      </c>
      <c r="P1002" s="5">
        <v>0</v>
      </c>
      <c r="Q1002" s="18"/>
      <c r="R1002" s="18"/>
    </row>
    <row r="1003" spans="1:18">
      <c r="A1003" s="88"/>
      <c r="B1003" s="76"/>
      <c r="C1003" s="89"/>
      <c r="D1003" s="6" t="s">
        <v>6</v>
      </c>
      <c r="E1003" s="2">
        <v>0</v>
      </c>
      <c r="F1003" s="2">
        <v>0</v>
      </c>
      <c r="G1003" s="2">
        <f t="shared" si="314"/>
        <v>0</v>
      </c>
      <c r="H1003" s="2">
        <v>0</v>
      </c>
      <c r="I1003" s="29" t="s">
        <v>235</v>
      </c>
      <c r="J1003" s="23"/>
      <c r="K1003" s="5"/>
      <c r="L1003" s="5"/>
      <c r="M1003" s="5"/>
      <c r="N1003" s="5"/>
      <c r="O1003" s="5"/>
      <c r="P1003" s="5"/>
      <c r="Q1003" s="18"/>
      <c r="R1003" s="18"/>
    </row>
    <row r="1004" spans="1:18">
      <c r="A1004" s="88"/>
      <c r="B1004" s="76"/>
      <c r="C1004" s="89"/>
      <c r="D1004" s="56" t="s">
        <v>5</v>
      </c>
      <c r="E1004" s="2">
        <v>176580.04699999999</v>
      </c>
      <c r="F1004" s="2">
        <v>176580.04800000001</v>
      </c>
      <c r="G1004" s="2">
        <f t="shared" si="314"/>
        <v>1.0000000183936208E-3</v>
      </c>
      <c r="H1004" s="2">
        <v>176578.04699999999</v>
      </c>
      <c r="I1004" s="29">
        <f t="shared" si="313"/>
        <v>99.998866802890433</v>
      </c>
      <c r="J1004" s="23"/>
      <c r="K1004" s="5"/>
      <c r="L1004" s="5"/>
      <c r="M1004" s="5"/>
      <c r="N1004" s="5"/>
      <c r="O1004" s="5"/>
      <c r="P1004" s="5"/>
      <c r="Q1004" s="18"/>
      <c r="R1004" s="18"/>
    </row>
    <row r="1005" spans="1:18">
      <c r="A1005" s="88"/>
      <c r="B1005" s="76"/>
      <c r="C1005" s="89"/>
      <c r="D1005" s="6" t="s">
        <v>9</v>
      </c>
      <c r="E1005" s="2">
        <v>0</v>
      </c>
      <c r="F1005" s="2">
        <v>0</v>
      </c>
      <c r="G1005" s="2">
        <f t="shared" si="314"/>
        <v>0</v>
      </c>
      <c r="H1005" s="2">
        <v>0</v>
      </c>
      <c r="I1005" s="7" t="s">
        <v>235</v>
      </c>
      <c r="J1005" s="23"/>
      <c r="K1005" s="5"/>
      <c r="L1005" s="4"/>
      <c r="M1005" s="5"/>
      <c r="N1005" s="5"/>
      <c r="O1005" s="5"/>
      <c r="P1005" s="5"/>
      <c r="Q1005" s="18"/>
      <c r="R1005" s="18"/>
    </row>
    <row r="1006" spans="1:18" ht="44.25" customHeight="1">
      <c r="A1006" s="88"/>
      <c r="B1006" s="76"/>
      <c r="C1006" s="89"/>
      <c r="D1006" s="13" t="s">
        <v>7</v>
      </c>
      <c r="E1006" s="71">
        <v>0</v>
      </c>
      <c r="F1006" s="71">
        <v>0</v>
      </c>
      <c r="G1006" s="71">
        <f t="shared" si="314"/>
        <v>0</v>
      </c>
      <c r="H1006" s="71">
        <v>0</v>
      </c>
      <c r="I1006" s="14" t="s">
        <v>235</v>
      </c>
      <c r="J1006" s="23"/>
      <c r="K1006" s="15"/>
      <c r="L1006" s="16"/>
      <c r="M1006" s="15"/>
      <c r="N1006" s="15"/>
      <c r="O1006" s="15"/>
      <c r="P1006" s="15"/>
      <c r="Q1006" s="17"/>
      <c r="R1006" s="17"/>
    </row>
    <row r="1007" spans="1:18" ht="27" customHeight="1">
      <c r="A1007" s="88"/>
      <c r="B1007" s="76" t="s">
        <v>214</v>
      </c>
      <c r="C1007" s="89" t="s">
        <v>212</v>
      </c>
      <c r="D1007" s="10" t="s">
        <v>4</v>
      </c>
      <c r="E1007" s="2">
        <f>E1008+E1009+E1010+E1011</f>
        <v>27558.63</v>
      </c>
      <c r="F1007" s="2">
        <f>F1008+F1009+F1010+F1011</f>
        <v>29610.75</v>
      </c>
      <c r="G1007" s="2">
        <f t="shared" si="314"/>
        <v>2052.119999999999</v>
      </c>
      <c r="H1007" s="2">
        <f>H1008+H1009+H1010</f>
        <v>29606.651000000002</v>
      </c>
      <c r="I1007" s="29">
        <f t="shared" si="313"/>
        <v>99.986157054448128</v>
      </c>
      <c r="J1007" s="23">
        <v>1</v>
      </c>
      <c r="K1007" s="5">
        <v>1</v>
      </c>
      <c r="L1007" s="5">
        <f t="shared" si="315"/>
        <v>100</v>
      </c>
      <c r="M1007" s="5">
        <v>3</v>
      </c>
      <c r="N1007" s="5">
        <v>3</v>
      </c>
      <c r="O1007" s="5">
        <v>0</v>
      </c>
      <c r="P1007" s="5">
        <v>0</v>
      </c>
      <c r="Q1007" s="18"/>
      <c r="R1007" s="18"/>
    </row>
    <row r="1008" spans="1:18">
      <c r="A1008" s="88"/>
      <c r="B1008" s="76"/>
      <c r="C1008" s="89"/>
      <c r="D1008" s="6" t="s">
        <v>6</v>
      </c>
      <c r="E1008" s="2">
        <v>0</v>
      </c>
      <c r="F1008" s="2">
        <v>0</v>
      </c>
      <c r="G1008" s="2">
        <f t="shared" si="314"/>
        <v>0</v>
      </c>
      <c r="H1008" s="2">
        <v>0</v>
      </c>
      <c r="I1008" s="29" t="s">
        <v>235</v>
      </c>
      <c r="J1008" s="23"/>
      <c r="K1008" s="5"/>
      <c r="L1008" s="5"/>
      <c r="M1008" s="5"/>
      <c r="N1008" s="5"/>
      <c r="O1008" s="5"/>
      <c r="P1008" s="5"/>
      <c r="Q1008" s="18"/>
      <c r="R1008" s="18"/>
    </row>
    <row r="1009" spans="1:19">
      <c r="A1009" s="88"/>
      <c r="B1009" s="76"/>
      <c r="C1009" s="89"/>
      <c r="D1009" s="56" t="s">
        <v>5</v>
      </c>
      <c r="E1009" s="2">
        <v>27558.63</v>
      </c>
      <c r="F1009" s="2">
        <v>29610.75</v>
      </c>
      <c r="G1009" s="2">
        <f t="shared" si="314"/>
        <v>2052.119999999999</v>
      </c>
      <c r="H1009" s="2">
        <v>29606.651000000002</v>
      </c>
      <c r="I1009" s="29">
        <f t="shared" si="313"/>
        <v>99.986157054448128</v>
      </c>
      <c r="J1009" s="23"/>
      <c r="K1009" s="5"/>
      <c r="L1009" s="5"/>
      <c r="M1009" s="5"/>
      <c r="N1009" s="5"/>
      <c r="O1009" s="5"/>
      <c r="P1009" s="5"/>
      <c r="Q1009" s="18"/>
      <c r="R1009" s="18"/>
    </row>
    <row r="1010" spans="1:19">
      <c r="A1010" s="88"/>
      <c r="B1010" s="76"/>
      <c r="C1010" s="89"/>
      <c r="D1010" s="6" t="s">
        <v>9</v>
      </c>
      <c r="E1010" s="2">
        <v>0</v>
      </c>
      <c r="F1010" s="2">
        <v>0</v>
      </c>
      <c r="G1010" s="2">
        <f t="shared" si="314"/>
        <v>0</v>
      </c>
      <c r="H1010" s="2">
        <v>0</v>
      </c>
      <c r="I1010" s="29" t="s">
        <v>235</v>
      </c>
      <c r="J1010" s="8"/>
      <c r="K1010" s="5"/>
      <c r="L1010" s="5"/>
      <c r="M1010" s="5"/>
      <c r="N1010" s="5"/>
      <c r="O1010" s="5"/>
      <c r="P1010" s="5"/>
      <c r="Q1010" s="18"/>
      <c r="R1010" s="18"/>
    </row>
    <row r="1011" spans="1:19" ht="24" customHeight="1">
      <c r="A1011" s="88"/>
      <c r="B1011" s="76"/>
      <c r="C1011" s="89"/>
      <c r="D1011" s="13" t="s">
        <v>7</v>
      </c>
      <c r="E1011" s="13">
        <v>0</v>
      </c>
      <c r="F1011" s="13">
        <v>0</v>
      </c>
      <c r="G1011" s="13">
        <f t="shared" si="314"/>
        <v>0</v>
      </c>
      <c r="H1011" s="13">
        <v>0</v>
      </c>
      <c r="I1011" s="54" t="s">
        <v>235</v>
      </c>
      <c r="J1011" s="5"/>
      <c r="K1011" s="5"/>
      <c r="L1011" s="5"/>
      <c r="M1011" s="5"/>
      <c r="N1011" s="5"/>
      <c r="O1011" s="5"/>
      <c r="P1011" s="5"/>
      <c r="Q1011" s="18"/>
      <c r="R1011" s="18"/>
    </row>
    <row r="1012" spans="1:19" ht="24" customHeight="1">
      <c r="A1012" s="79" t="s">
        <v>265</v>
      </c>
      <c r="B1012" s="91" t="s">
        <v>215</v>
      </c>
      <c r="C1012" s="91" t="s">
        <v>216</v>
      </c>
      <c r="D1012" s="10" t="s">
        <v>4</v>
      </c>
      <c r="E1012" s="3">
        <f>E1017+E1022+E1027</f>
        <v>233319.024</v>
      </c>
      <c r="F1012" s="3">
        <f>F1017+F1022+F1027</f>
        <v>238291.736</v>
      </c>
      <c r="G1012" s="3">
        <f t="shared" si="314"/>
        <v>4972.7119999999995</v>
      </c>
      <c r="H1012" s="3">
        <f>H1017+H1022+H1027</f>
        <v>237950.52599999998</v>
      </c>
      <c r="I1012" s="7">
        <f t="shared" si="313"/>
        <v>99.856809973468813</v>
      </c>
      <c r="J1012" s="58">
        <v>14</v>
      </c>
      <c r="K1012" s="4">
        <v>14</v>
      </c>
      <c r="L1012" s="4">
        <f t="shared" si="315"/>
        <v>100</v>
      </c>
      <c r="M1012" s="4">
        <v>9</v>
      </c>
      <c r="N1012" s="4">
        <v>9</v>
      </c>
      <c r="O1012" s="4">
        <v>18</v>
      </c>
      <c r="P1012" s="4">
        <v>18</v>
      </c>
      <c r="Q1012" s="18"/>
      <c r="R1012" s="18"/>
      <c r="S1012" s="49"/>
    </row>
    <row r="1013" spans="1:19" ht="21">
      <c r="A1013" s="79"/>
      <c r="B1013" s="91"/>
      <c r="C1013" s="91"/>
      <c r="D1013" s="10" t="s">
        <v>6</v>
      </c>
      <c r="E1013" s="3">
        <f t="shared" ref="E1013:E1016" si="316">E1018+E1023+E1028</f>
        <v>7311.8</v>
      </c>
      <c r="F1013" s="3">
        <v>7311.8</v>
      </c>
      <c r="G1013" s="3">
        <f t="shared" si="314"/>
        <v>0</v>
      </c>
      <c r="H1013" s="3">
        <v>7311.8</v>
      </c>
      <c r="I1013" s="7">
        <f t="shared" si="313"/>
        <v>100</v>
      </c>
      <c r="J1013" s="23">
        <v>2</v>
      </c>
      <c r="K1013" s="5">
        <v>2</v>
      </c>
      <c r="L1013" s="4">
        <f t="shared" si="315"/>
        <v>100</v>
      </c>
      <c r="M1013" s="5"/>
      <c r="N1013" s="5"/>
      <c r="O1013" s="5"/>
      <c r="P1013" s="5"/>
      <c r="Q1013" s="18"/>
      <c r="R1013" s="18"/>
    </row>
    <row r="1014" spans="1:19">
      <c r="A1014" s="79"/>
      <c r="B1014" s="91"/>
      <c r="C1014" s="91"/>
      <c r="D1014" s="55" t="s">
        <v>5</v>
      </c>
      <c r="E1014" s="3">
        <f t="shared" si="316"/>
        <v>225407.54399999999</v>
      </c>
      <c r="F1014" s="3">
        <v>230380.25599999999</v>
      </c>
      <c r="G1014" s="3">
        <f t="shared" si="314"/>
        <v>4972.7119999999995</v>
      </c>
      <c r="H1014" s="3">
        <v>230039.046</v>
      </c>
      <c r="I1014" s="7">
        <f t="shared" si="313"/>
        <v>99.851892689970796</v>
      </c>
      <c r="J1014" s="8"/>
      <c r="K1014" s="5"/>
      <c r="L1014" s="4"/>
      <c r="M1014" s="5"/>
      <c r="N1014" s="5"/>
      <c r="O1014" s="5"/>
      <c r="P1014" s="5"/>
      <c r="Q1014" s="18"/>
      <c r="R1014" s="18"/>
    </row>
    <row r="1015" spans="1:19">
      <c r="A1015" s="79"/>
      <c r="B1015" s="91"/>
      <c r="C1015" s="91"/>
      <c r="D1015" s="10" t="s">
        <v>9</v>
      </c>
      <c r="E1015" s="3">
        <f t="shared" si="316"/>
        <v>599.67999999999995</v>
      </c>
      <c r="F1015" s="3">
        <v>599.67999999999995</v>
      </c>
      <c r="G1015" s="3">
        <f t="shared" si="314"/>
        <v>0</v>
      </c>
      <c r="H1015" s="3">
        <v>599.67999999999995</v>
      </c>
      <c r="I1015" s="7">
        <f t="shared" si="313"/>
        <v>100</v>
      </c>
      <c r="J1015" s="8"/>
      <c r="K1015" s="5"/>
      <c r="L1015" s="4"/>
      <c r="M1015" s="5"/>
      <c r="N1015" s="5"/>
      <c r="O1015" s="5"/>
      <c r="P1015" s="5"/>
      <c r="Q1015" s="18"/>
      <c r="R1015" s="18"/>
    </row>
    <row r="1016" spans="1:19" ht="30.75" customHeight="1">
      <c r="A1016" s="79"/>
      <c r="B1016" s="91"/>
      <c r="C1016" s="91"/>
      <c r="D1016" s="3" t="s">
        <v>7</v>
      </c>
      <c r="E1016" s="3">
        <f t="shared" si="316"/>
        <v>0</v>
      </c>
      <c r="F1016" s="3">
        <v>0</v>
      </c>
      <c r="G1016" s="3">
        <f t="shared" si="314"/>
        <v>0</v>
      </c>
      <c r="H1016" s="3">
        <f t="shared" si="314"/>
        <v>0</v>
      </c>
      <c r="I1016" s="7" t="s">
        <v>235</v>
      </c>
      <c r="J1016" s="5"/>
      <c r="K1016" s="5"/>
      <c r="L1016" s="4"/>
      <c r="M1016" s="5"/>
      <c r="N1016" s="5"/>
      <c r="O1016" s="5"/>
      <c r="P1016" s="5"/>
      <c r="Q1016" s="18"/>
      <c r="R1016" s="18"/>
    </row>
    <row r="1017" spans="1:19">
      <c r="A1017" s="88"/>
      <c r="B1017" s="76" t="s">
        <v>217</v>
      </c>
      <c r="C1017" s="89" t="s">
        <v>216</v>
      </c>
      <c r="D1017" s="10" t="s">
        <v>4</v>
      </c>
      <c r="E1017" s="2">
        <f>E1018+E1019+E1020+E1021</f>
        <v>9181.7240000000002</v>
      </c>
      <c r="F1017" s="2">
        <f>F1018+F1019+F1020</f>
        <v>9181.7240000000002</v>
      </c>
      <c r="G1017" s="2">
        <f t="shared" si="314"/>
        <v>0</v>
      </c>
      <c r="H1017" s="2">
        <f>H1018+H1019+H1020+H1021</f>
        <v>9181.7240000000002</v>
      </c>
      <c r="I1017" s="29">
        <f t="shared" si="313"/>
        <v>100</v>
      </c>
      <c r="J1017" s="23">
        <v>1</v>
      </c>
      <c r="K1017" s="5">
        <v>1</v>
      </c>
      <c r="L1017" s="5">
        <f t="shared" si="315"/>
        <v>100</v>
      </c>
      <c r="M1017" s="5">
        <v>1</v>
      </c>
      <c r="N1017" s="5">
        <v>1</v>
      </c>
      <c r="O1017" s="5">
        <v>2</v>
      </c>
      <c r="P1017" s="5">
        <v>2</v>
      </c>
      <c r="Q1017" s="18"/>
      <c r="R1017" s="18"/>
    </row>
    <row r="1018" spans="1:19">
      <c r="A1018" s="88"/>
      <c r="B1018" s="76"/>
      <c r="C1018" s="89"/>
      <c r="D1018" s="6" t="s">
        <v>6</v>
      </c>
      <c r="E1018" s="2">
        <v>7311.8</v>
      </c>
      <c r="F1018" s="2">
        <v>7311.8</v>
      </c>
      <c r="G1018" s="2">
        <f t="shared" si="314"/>
        <v>0</v>
      </c>
      <c r="H1018" s="2">
        <v>7311.8</v>
      </c>
      <c r="I1018" s="29">
        <f t="shared" si="313"/>
        <v>100</v>
      </c>
      <c r="J1018" s="8"/>
      <c r="K1018" s="5"/>
      <c r="L1018" s="5"/>
      <c r="M1018" s="5"/>
      <c r="N1018" s="5"/>
      <c r="O1018" s="5"/>
      <c r="P1018" s="5"/>
      <c r="Q1018" s="18"/>
      <c r="R1018" s="18"/>
    </row>
    <row r="1019" spans="1:19">
      <c r="A1019" s="88"/>
      <c r="B1019" s="76"/>
      <c r="C1019" s="89"/>
      <c r="D1019" s="56" t="s">
        <v>5</v>
      </c>
      <c r="E1019" s="2">
        <v>1270.2439999999999</v>
      </c>
      <c r="F1019" s="2">
        <v>1270.2439999999999</v>
      </c>
      <c r="G1019" s="2">
        <f t="shared" si="314"/>
        <v>0</v>
      </c>
      <c r="H1019" s="2">
        <v>1270.2439999999999</v>
      </c>
      <c r="I1019" s="29">
        <f t="shared" si="313"/>
        <v>100</v>
      </c>
      <c r="J1019" s="8"/>
      <c r="K1019" s="5"/>
      <c r="L1019" s="5"/>
      <c r="M1019" s="5"/>
      <c r="N1019" s="5"/>
      <c r="O1019" s="5"/>
      <c r="P1019" s="5"/>
      <c r="Q1019" s="18"/>
      <c r="R1019" s="18"/>
    </row>
    <row r="1020" spans="1:19" ht="16.5" customHeight="1">
      <c r="A1020" s="88"/>
      <c r="B1020" s="76"/>
      <c r="C1020" s="89"/>
      <c r="D1020" s="6" t="s">
        <v>9</v>
      </c>
      <c r="E1020" s="2">
        <v>599.67999999999995</v>
      </c>
      <c r="F1020" s="2">
        <v>599.67999999999995</v>
      </c>
      <c r="G1020" s="2">
        <f t="shared" si="314"/>
        <v>0</v>
      </c>
      <c r="H1020" s="2">
        <v>599.67999999999995</v>
      </c>
      <c r="I1020" s="29">
        <f t="shared" si="313"/>
        <v>100</v>
      </c>
      <c r="J1020" s="8"/>
      <c r="K1020" s="5"/>
      <c r="L1020" s="5"/>
      <c r="M1020" s="5"/>
      <c r="N1020" s="5"/>
      <c r="O1020" s="5"/>
      <c r="P1020" s="5"/>
      <c r="Q1020" s="18"/>
      <c r="R1020" s="18"/>
    </row>
    <row r="1021" spans="1:19" ht="24.75" customHeight="1">
      <c r="A1021" s="88"/>
      <c r="B1021" s="76"/>
      <c r="C1021" s="89"/>
      <c r="D1021" s="2" t="s">
        <v>7</v>
      </c>
      <c r="E1021" s="2">
        <v>0</v>
      </c>
      <c r="F1021" s="2">
        <v>0</v>
      </c>
      <c r="G1021" s="2">
        <f t="shared" si="314"/>
        <v>0</v>
      </c>
      <c r="H1021" s="2">
        <v>0</v>
      </c>
      <c r="I1021" s="29" t="s">
        <v>235</v>
      </c>
      <c r="J1021" s="5"/>
      <c r="K1021" s="5"/>
      <c r="L1021" s="5"/>
      <c r="M1021" s="5"/>
      <c r="N1021" s="5"/>
      <c r="O1021" s="5"/>
      <c r="P1021" s="5"/>
      <c r="Q1021" s="18"/>
      <c r="R1021" s="18"/>
    </row>
    <row r="1022" spans="1:19" ht="24" customHeight="1">
      <c r="A1022" s="90"/>
      <c r="B1022" s="76" t="s">
        <v>218</v>
      </c>
      <c r="C1022" s="89" t="s">
        <v>216</v>
      </c>
      <c r="D1022" s="10" t="s">
        <v>4</v>
      </c>
      <c r="E1022" s="2">
        <f>E1023+E1024+E1025+E1026</f>
        <v>81992.490000000005</v>
      </c>
      <c r="F1022" s="2">
        <f>F1023+F1024+F1025+F1026</f>
        <v>81042.922000000006</v>
      </c>
      <c r="G1022" s="2">
        <f t="shared" si="314"/>
        <v>-949.5679999999993</v>
      </c>
      <c r="H1022" s="2">
        <f>H1023+H1024+H1025+H1026</f>
        <v>80998.354999999996</v>
      </c>
      <c r="I1022" s="29">
        <f t="shared" si="313"/>
        <v>99.945008152593502</v>
      </c>
      <c r="J1022" s="23">
        <v>11</v>
      </c>
      <c r="K1022" s="5">
        <v>11</v>
      </c>
      <c r="L1022" s="5">
        <f t="shared" si="315"/>
        <v>100</v>
      </c>
      <c r="M1022" s="5">
        <v>6</v>
      </c>
      <c r="N1022" s="5">
        <v>6</v>
      </c>
      <c r="O1022" s="5">
        <v>16</v>
      </c>
      <c r="P1022" s="5">
        <v>16</v>
      </c>
      <c r="Q1022" s="18"/>
      <c r="R1022" s="18"/>
    </row>
    <row r="1023" spans="1:19">
      <c r="A1023" s="90"/>
      <c r="B1023" s="76"/>
      <c r="C1023" s="89"/>
      <c r="D1023" s="6" t="s">
        <v>6</v>
      </c>
      <c r="E1023" s="2">
        <v>0</v>
      </c>
      <c r="F1023" s="2">
        <v>0</v>
      </c>
      <c r="G1023" s="2">
        <f t="shared" si="314"/>
        <v>0</v>
      </c>
      <c r="H1023" s="2">
        <v>0</v>
      </c>
      <c r="I1023" s="29" t="s">
        <v>235</v>
      </c>
      <c r="J1023" s="8"/>
      <c r="K1023" s="5"/>
      <c r="L1023" s="5"/>
      <c r="M1023" s="5"/>
      <c r="N1023" s="5"/>
      <c r="O1023" s="5"/>
      <c r="P1023" s="5"/>
      <c r="Q1023" s="18"/>
      <c r="R1023" s="18"/>
    </row>
    <row r="1024" spans="1:19">
      <c r="A1024" s="90"/>
      <c r="B1024" s="76"/>
      <c r="C1024" s="89"/>
      <c r="D1024" s="56" t="s">
        <v>5</v>
      </c>
      <c r="E1024" s="2">
        <v>81992.490000000005</v>
      </c>
      <c r="F1024" s="2">
        <v>81042.922000000006</v>
      </c>
      <c r="G1024" s="2">
        <f t="shared" si="314"/>
        <v>-949.5679999999993</v>
      </c>
      <c r="H1024" s="2">
        <v>80998.354999999996</v>
      </c>
      <c r="I1024" s="29">
        <f t="shared" si="313"/>
        <v>99.945008152593502</v>
      </c>
      <c r="J1024" s="8"/>
      <c r="K1024" s="5"/>
      <c r="L1024" s="5"/>
      <c r="M1024" s="5"/>
      <c r="N1024" s="5"/>
      <c r="O1024" s="5"/>
      <c r="P1024" s="5"/>
      <c r="Q1024" s="18"/>
      <c r="R1024" s="18"/>
    </row>
    <row r="1025" spans="1:18">
      <c r="A1025" s="90"/>
      <c r="B1025" s="76"/>
      <c r="C1025" s="89"/>
      <c r="D1025" s="6" t="s">
        <v>9</v>
      </c>
      <c r="E1025" s="2">
        <v>0</v>
      </c>
      <c r="F1025" s="2">
        <v>0</v>
      </c>
      <c r="G1025" s="2">
        <f t="shared" si="314"/>
        <v>0</v>
      </c>
      <c r="H1025" s="2">
        <v>0</v>
      </c>
      <c r="I1025" s="29" t="s">
        <v>235</v>
      </c>
      <c r="J1025" s="8"/>
      <c r="K1025" s="5"/>
      <c r="L1025" s="5"/>
      <c r="M1025" s="5"/>
      <c r="N1025" s="5"/>
      <c r="O1025" s="5"/>
      <c r="P1025" s="5"/>
      <c r="Q1025" s="18"/>
      <c r="R1025" s="18"/>
    </row>
    <row r="1026" spans="1:18" ht="24" customHeight="1">
      <c r="A1026" s="90"/>
      <c r="B1026" s="76"/>
      <c r="C1026" s="89"/>
      <c r="D1026" s="13" t="s">
        <v>7</v>
      </c>
      <c r="E1026" s="2">
        <v>0</v>
      </c>
      <c r="F1026" s="2">
        <v>0</v>
      </c>
      <c r="G1026" s="2">
        <f t="shared" si="314"/>
        <v>0</v>
      </c>
      <c r="H1026" s="2">
        <v>0</v>
      </c>
      <c r="I1026" s="29" t="s">
        <v>235</v>
      </c>
      <c r="J1026" s="15"/>
      <c r="K1026" s="15"/>
      <c r="L1026" s="15"/>
      <c r="M1026" s="15"/>
      <c r="N1026" s="15"/>
      <c r="O1026" s="15"/>
      <c r="P1026" s="15"/>
      <c r="Q1026" s="17"/>
      <c r="R1026" s="17"/>
    </row>
    <row r="1027" spans="1:18" ht="24" customHeight="1">
      <c r="A1027" s="88"/>
      <c r="B1027" s="76" t="s">
        <v>219</v>
      </c>
      <c r="C1027" s="89" t="s">
        <v>216</v>
      </c>
      <c r="D1027" s="10" t="s">
        <v>4</v>
      </c>
      <c r="E1027" s="2">
        <f>E1028+E1029+E1030+E1031</f>
        <v>142144.81</v>
      </c>
      <c r="F1027" s="2">
        <f>F1028+F1029+F1030+F1031</f>
        <v>148067.09</v>
      </c>
      <c r="G1027" s="2">
        <f t="shared" ref="G1027:H1031" si="317">F1027-E1027</f>
        <v>5922.2799999999988</v>
      </c>
      <c r="H1027" s="2">
        <f>H1028+H1029+H1030+H1031</f>
        <v>147770.44699999999</v>
      </c>
      <c r="I1027" s="29">
        <f t="shared" si="313"/>
        <v>99.799656358479112</v>
      </c>
      <c r="J1027" s="23">
        <v>0</v>
      </c>
      <c r="K1027" s="5">
        <v>0</v>
      </c>
      <c r="L1027" s="5" t="s">
        <v>235</v>
      </c>
      <c r="M1027" s="5">
        <v>2</v>
      </c>
      <c r="N1027" s="5">
        <v>2</v>
      </c>
      <c r="O1027" s="5">
        <v>0</v>
      </c>
      <c r="P1027" s="5">
        <v>0</v>
      </c>
      <c r="Q1027" s="18"/>
      <c r="R1027" s="18"/>
    </row>
    <row r="1028" spans="1:18">
      <c r="A1028" s="88"/>
      <c r="B1028" s="76"/>
      <c r="C1028" s="89"/>
      <c r="D1028" s="6" t="s">
        <v>6</v>
      </c>
      <c r="E1028" s="2">
        <v>0</v>
      </c>
      <c r="F1028" s="2">
        <v>0</v>
      </c>
      <c r="G1028" s="2">
        <f t="shared" si="317"/>
        <v>0</v>
      </c>
      <c r="H1028" s="2">
        <f t="shared" si="317"/>
        <v>0</v>
      </c>
      <c r="I1028" s="29" t="s">
        <v>235</v>
      </c>
      <c r="J1028" s="8"/>
      <c r="K1028" s="5"/>
      <c r="L1028" s="5"/>
      <c r="M1028" s="5"/>
      <c r="N1028" s="5"/>
      <c r="O1028" s="5"/>
      <c r="P1028" s="5"/>
      <c r="Q1028" s="18"/>
      <c r="R1028" s="18"/>
    </row>
    <row r="1029" spans="1:18">
      <c r="A1029" s="88"/>
      <c r="B1029" s="76"/>
      <c r="C1029" s="89"/>
      <c r="D1029" s="56" t="s">
        <v>5</v>
      </c>
      <c r="E1029" s="2">
        <v>142144.81</v>
      </c>
      <c r="F1029" s="2">
        <v>148067.09</v>
      </c>
      <c r="G1029" s="2">
        <f t="shared" si="317"/>
        <v>5922.2799999999988</v>
      </c>
      <c r="H1029" s="2">
        <v>147770.44699999999</v>
      </c>
      <c r="I1029" s="29">
        <f t="shared" si="313"/>
        <v>99.799656358479112</v>
      </c>
      <c r="J1029" s="8"/>
      <c r="K1029" s="5"/>
      <c r="L1029" s="5"/>
      <c r="M1029" s="5"/>
      <c r="N1029" s="5"/>
      <c r="O1029" s="5"/>
      <c r="P1029" s="5"/>
      <c r="Q1029" s="18"/>
      <c r="R1029" s="18"/>
    </row>
    <row r="1030" spans="1:18">
      <c r="A1030" s="88"/>
      <c r="B1030" s="76"/>
      <c r="C1030" s="89"/>
      <c r="D1030" s="6" t="s">
        <v>9</v>
      </c>
      <c r="E1030" s="2">
        <v>0</v>
      </c>
      <c r="F1030" s="2">
        <v>0</v>
      </c>
      <c r="G1030" s="2">
        <f t="shared" si="317"/>
        <v>0</v>
      </c>
      <c r="H1030" s="13">
        <f t="shared" si="317"/>
        <v>0</v>
      </c>
      <c r="I1030" s="29" t="s">
        <v>235</v>
      </c>
      <c r="J1030" s="8"/>
      <c r="K1030" s="5"/>
      <c r="L1030" s="5"/>
      <c r="M1030" s="5"/>
      <c r="N1030" s="5"/>
      <c r="O1030" s="5"/>
      <c r="P1030" s="5"/>
      <c r="Q1030" s="18"/>
      <c r="R1030" s="18"/>
    </row>
    <row r="1031" spans="1:18" ht="27" customHeight="1">
      <c r="A1031" s="88"/>
      <c r="B1031" s="76"/>
      <c r="C1031" s="89"/>
      <c r="D1031" s="13" t="s">
        <v>7</v>
      </c>
      <c r="E1031" s="13">
        <v>0</v>
      </c>
      <c r="F1031" s="13">
        <v>0</v>
      </c>
      <c r="G1031" s="13">
        <f t="shared" si="317"/>
        <v>0</v>
      </c>
      <c r="H1031" s="13">
        <f t="shared" si="317"/>
        <v>0</v>
      </c>
      <c r="I1031" s="54" t="s">
        <v>235</v>
      </c>
      <c r="J1031" s="15"/>
      <c r="K1031" s="15"/>
      <c r="L1031" s="15"/>
      <c r="M1031" s="15"/>
      <c r="N1031" s="15"/>
      <c r="O1031" s="15"/>
      <c r="P1031" s="15"/>
      <c r="Q1031" s="17"/>
      <c r="R1031" s="17"/>
    </row>
    <row r="1032" spans="1:18" ht="24.75" customHeight="1">
      <c r="A1032" s="79" t="s">
        <v>266</v>
      </c>
      <c r="B1032" s="91" t="s">
        <v>220</v>
      </c>
      <c r="C1032" s="91" t="s">
        <v>100</v>
      </c>
      <c r="D1032" s="10" t="s">
        <v>4</v>
      </c>
      <c r="E1032" s="3">
        <f>E1037+E1042+E1047+E1052</f>
        <v>42533.87</v>
      </c>
      <c r="F1032" s="3">
        <f>F1037+F1042+F1047+F1052</f>
        <v>42377.87</v>
      </c>
      <c r="G1032" s="3">
        <f t="shared" ref="G1032:G1046" si="318">F1032-E1032</f>
        <v>-156</v>
      </c>
      <c r="H1032" s="3">
        <f>H1037+H1042+H1047+H1052</f>
        <v>42376.76</v>
      </c>
      <c r="I1032" s="7">
        <f t="shared" si="313"/>
        <v>99.997380708374436</v>
      </c>
      <c r="J1032" s="65">
        <v>13</v>
      </c>
      <c r="K1032" s="4">
        <v>13</v>
      </c>
      <c r="L1032" s="4">
        <f t="shared" ref="L1032:L1042" si="319">(K1032/J1032)*100</f>
        <v>100</v>
      </c>
      <c r="M1032" s="4">
        <v>30</v>
      </c>
      <c r="N1032" s="4">
        <v>30</v>
      </c>
      <c r="O1032" s="4">
        <v>26</v>
      </c>
      <c r="P1032" s="4">
        <v>26</v>
      </c>
      <c r="Q1032" s="18"/>
      <c r="R1032" s="18"/>
    </row>
    <row r="1033" spans="1:18" ht="24.75" customHeight="1">
      <c r="A1033" s="79"/>
      <c r="B1033" s="91"/>
      <c r="C1033" s="91"/>
      <c r="D1033" s="10" t="s">
        <v>6</v>
      </c>
      <c r="E1033" s="3">
        <v>0</v>
      </c>
      <c r="F1033" s="3">
        <v>0</v>
      </c>
      <c r="G1033" s="3">
        <f t="shared" si="318"/>
        <v>0</v>
      </c>
      <c r="H1033" s="3">
        <v>0</v>
      </c>
      <c r="I1033" s="7" t="s">
        <v>235</v>
      </c>
      <c r="J1033" s="23">
        <v>3</v>
      </c>
      <c r="K1033" s="5">
        <v>3</v>
      </c>
      <c r="L1033" s="5">
        <f t="shared" si="319"/>
        <v>100</v>
      </c>
      <c r="M1033" s="4"/>
      <c r="N1033" s="4"/>
      <c r="O1033" s="4"/>
      <c r="P1033" s="4"/>
      <c r="Q1033" s="18"/>
      <c r="R1033" s="18"/>
    </row>
    <row r="1034" spans="1:18" ht="19.5" customHeight="1">
      <c r="A1034" s="79"/>
      <c r="B1034" s="91"/>
      <c r="C1034" s="91"/>
      <c r="D1034" s="10" t="s">
        <v>5</v>
      </c>
      <c r="E1034" s="3">
        <v>42533.87</v>
      </c>
      <c r="F1034" s="3">
        <v>42377.87</v>
      </c>
      <c r="G1034" s="3">
        <f t="shared" si="318"/>
        <v>-156</v>
      </c>
      <c r="H1034" s="3">
        <v>42376.76</v>
      </c>
      <c r="I1034" s="7">
        <f t="shared" si="313"/>
        <v>99.997380708374436</v>
      </c>
      <c r="J1034" s="42"/>
      <c r="K1034" s="4"/>
      <c r="L1034" s="4"/>
      <c r="M1034" s="4"/>
      <c r="N1034" s="4"/>
      <c r="O1034" s="4"/>
      <c r="P1034" s="4"/>
      <c r="Q1034" s="18"/>
      <c r="R1034" s="18"/>
    </row>
    <row r="1035" spans="1:18" ht="24.75" customHeight="1">
      <c r="A1035" s="79"/>
      <c r="B1035" s="91"/>
      <c r="C1035" s="91"/>
      <c r="D1035" s="10" t="s">
        <v>9</v>
      </c>
      <c r="E1035" s="3">
        <v>0</v>
      </c>
      <c r="F1035" s="3">
        <v>0</v>
      </c>
      <c r="G1035" s="3">
        <f t="shared" si="318"/>
        <v>0</v>
      </c>
      <c r="H1035" s="3">
        <v>0</v>
      </c>
      <c r="I1035" s="7" t="s">
        <v>235</v>
      </c>
      <c r="J1035" s="42"/>
      <c r="K1035" s="4"/>
      <c r="L1035" s="4"/>
      <c r="M1035" s="4"/>
      <c r="N1035" s="4"/>
      <c r="O1035" s="4"/>
      <c r="P1035" s="4"/>
      <c r="Q1035" s="18"/>
      <c r="R1035" s="18"/>
    </row>
    <row r="1036" spans="1:18" ht="24.75" customHeight="1">
      <c r="A1036" s="79"/>
      <c r="B1036" s="91"/>
      <c r="C1036" s="91"/>
      <c r="D1036" s="3" t="s">
        <v>7</v>
      </c>
      <c r="E1036" s="3">
        <v>0</v>
      </c>
      <c r="F1036" s="3">
        <v>0</v>
      </c>
      <c r="G1036" s="3">
        <f t="shared" si="318"/>
        <v>0</v>
      </c>
      <c r="H1036" s="3">
        <v>0</v>
      </c>
      <c r="I1036" s="7" t="s">
        <v>235</v>
      </c>
      <c r="J1036" s="4"/>
      <c r="K1036" s="4"/>
      <c r="L1036" s="4"/>
      <c r="M1036" s="4"/>
      <c r="N1036" s="4"/>
      <c r="O1036" s="4"/>
      <c r="P1036" s="4"/>
      <c r="Q1036" s="18"/>
      <c r="R1036" s="18"/>
    </row>
    <row r="1037" spans="1:18" ht="24.75" customHeight="1">
      <c r="A1037" s="88"/>
      <c r="B1037" s="76" t="s">
        <v>221</v>
      </c>
      <c r="C1037" s="89" t="s">
        <v>100</v>
      </c>
      <c r="D1037" s="10" t="s">
        <v>4</v>
      </c>
      <c r="E1037" s="2">
        <f>E1038+E1039+E1040+E1041</f>
        <v>23051.22</v>
      </c>
      <c r="F1037" s="2">
        <f>F1038+F1039+F1040+F1041</f>
        <v>22895.22</v>
      </c>
      <c r="G1037" s="2">
        <f t="shared" si="318"/>
        <v>-156</v>
      </c>
      <c r="H1037" s="2">
        <f>H1038+H1039+H1040+H1041</f>
        <v>22895.18</v>
      </c>
      <c r="I1037" s="29">
        <f t="shared" si="313"/>
        <v>99.99982529104328</v>
      </c>
      <c r="J1037" s="23">
        <v>2</v>
      </c>
      <c r="K1037" s="5">
        <v>2</v>
      </c>
      <c r="L1037" s="5">
        <f t="shared" si="319"/>
        <v>100</v>
      </c>
      <c r="M1037" s="5">
        <v>7</v>
      </c>
      <c r="N1037" s="5">
        <v>7</v>
      </c>
      <c r="O1037" s="5">
        <v>8</v>
      </c>
      <c r="P1037" s="5">
        <v>8</v>
      </c>
      <c r="Q1037" s="18"/>
      <c r="R1037" s="18"/>
    </row>
    <row r="1038" spans="1:18">
      <c r="A1038" s="88"/>
      <c r="B1038" s="76"/>
      <c r="C1038" s="89"/>
      <c r="D1038" s="6" t="s">
        <v>6</v>
      </c>
      <c r="E1038" s="2">
        <v>0</v>
      </c>
      <c r="F1038" s="2">
        <v>0</v>
      </c>
      <c r="G1038" s="2">
        <f t="shared" si="318"/>
        <v>0</v>
      </c>
      <c r="H1038" s="2">
        <v>0</v>
      </c>
      <c r="I1038" s="29" t="s">
        <v>235</v>
      </c>
      <c r="J1038" s="8"/>
      <c r="K1038" s="5"/>
      <c r="L1038" s="5"/>
      <c r="M1038" s="5"/>
      <c r="N1038" s="5"/>
      <c r="O1038" s="5"/>
      <c r="P1038" s="5"/>
      <c r="Q1038" s="18"/>
      <c r="R1038" s="18"/>
    </row>
    <row r="1039" spans="1:18">
      <c r="A1039" s="88"/>
      <c r="B1039" s="76"/>
      <c r="C1039" s="89"/>
      <c r="D1039" s="56" t="s">
        <v>5</v>
      </c>
      <c r="E1039" s="2">
        <v>23051.22</v>
      </c>
      <c r="F1039" s="2">
        <v>22895.22</v>
      </c>
      <c r="G1039" s="2">
        <f t="shared" si="318"/>
        <v>-156</v>
      </c>
      <c r="H1039" s="2">
        <v>22895.18</v>
      </c>
      <c r="I1039" s="29">
        <f t="shared" si="313"/>
        <v>99.99982529104328</v>
      </c>
      <c r="J1039" s="8"/>
      <c r="K1039" s="5"/>
      <c r="L1039" s="5"/>
      <c r="M1039" s="5"/>
      <c r="N1039" s="5"/>
      <c r="O1039" s="5"/>
      <c r="P1039" s="5"/>
      <c r="Q1039" s="18"/>
      <c r="R1039" s="18"/>
    </row>
    <row r="1040" spans="1:18">
      <c r="A1040" s="88"/>
      <c r="B1040" s="76"/>
      <c r="C1040" s="89"/>
      <c r="D1040" s="6" t="s">
        <v>9</v>
      </c>
      <c r="E1040" s="2">
        <v>0</v>
      </c>
      <c r="F1040" s="2">
        <v>0</v>
      </c>
      <c r="G1040" s="2">
        <f t="shared" si="318"/>
        <v>0</v>
      </c>
      <c r="H1040" s="2">
        <v>0</v>
      </c>
      <c r="I1040" s="29" t="s">
        <v>235</v>
      </c>
      <c r="J1040" s="8"/>
      <c r="K1040" s="5"/>
      <c r="L1040" s="5"/>
      <c r="M1040" s="5"/>
      <c r="N1040" s="5"/>
      <c r="O1040" s="5"/>
      <c r="P1040" s="5"/>
      <c r="Q1040" s="18"/>
      <c r="R1040" s="18"/>
    </row>
    <row r="1041" spans="1:18" ht="24.75" customHeight="1">
      <c r="A1041" s="88"/>
      <c r="B1041" s="76"/>
      <c r="C1041" s="89"/>
      <c r="D1041" s="13" t="s">
        <v>7</v>
      </c>
      <c r="E1041" s="13">
        <v>0</v>
      </c>
      <c r="F1041" s="13">
        <v>0</v>
      </c>
      <c r="G1041" s="13">
        <f t="shared" si="318"/>
        <v>0</v>
      </c>
      <c r="H1041" s="13">
        <v>0</v>
      </c>
      <c r="I1041" s="54" t="s">
        <v>235</v>
      </c>
      <c r="J1041" s="15"/>
      <c r="K1041" s="15"/>
      <c r="L1041" s="15"/>
      <c r="M1041" s="15"/>
      <c r="N1041" s="15"/>
      <c r="O1041" s="15"/>
      <c r="P1041" s="15"/>
      <c r="Q1041" s="17"/>
      <c r="R1041" s="17"/>
    </row>
    <row r="1042" spans="1:18">
      <c r="A1042" s="88"/>
      <c r="B1042" s="76" t="s">
        <v>222</v>
      </c>
      <c r="C1042" s="76" t="s">
        <v>51</v>
      </c>
      <c r="D1042" s="10" t="s">
        <v>4</v>
      </c>
      <c r="E1042" s="2">
        <f>E1043+E1044+E1045+E1046</f>
        <v>143.82</v>
      </c>
      <c r="F1042" s="2">
        <f>F1043+F1044+F1045+F1046</f>
        <v>143.82</v>
      </c>
      <c r="G1042" s="2">
        <f t="shared" si="318"/>
        <v>0</v>
      </c>
      <c r="H1042" s="2">
        <f>H1043+H1044+H1045+H1046</f>
        <v>143.72</v>
      </c>
      <c r="I1042" s="29">
        <f t="shared" si="313"/>
        <v>99.930468641357251</v>
      </c>
      <c r="J1042" s="23">
        <v>3</v>
      </c>
      <c r="K1042" s="5">
        <v>3</v>
      </c>
      <c r="L1042" s="5">
        <f t="shared" si="319"/>
        <v>100</v>
      </c>
      <c r="M1042" s="5">
        <v>8</v>
      </c>
      <c r="N1042" s="5">
        <v>8</v>
      </c>
      <c r="O1042" s="5">
        <v>14</v>
      </c>
      <c r="P1042" s="5">
        <v>14</v>
      </c>
      <c r="Q1042" s="18"/>
      <c r="R1042" s="18"/>
    </row>
    <row r="1043" spans="1:18">
      <c r="A1043" s="88"/>
      <c r="B1043" s="76"/>
      <c r="C1043" s="76"/>
      <c r="D1043" s="6" t="s">
        <v>6</v>
      </c>
      <c r="E1043" s="2">
        <v>0</v>
      </c>
      <c r="F1043" s="2">
        <v>0</v>
      </c>
      <c r="G1043" s="2">
        <f t="shared" si="318"/>
        <v>0</v>
      </c>
      <c r="H1043" s="2">
        <v>0</v>
      </c>
      <c r="I1043" s="29" t="s">
        <v>235</v>
      </c>
      <c r="J1043" s="8"/>
      <c r="K1043" s="5"/>
      <c r="L1043" s="5"/>
      <c r="M1043" s="5"/>
      <c r="N1043" s="5"/>
      <c r="O1043" s="5"/>
      <c r="P1043" s="5"/>
      <c r="Q1043" s="18"/>
      <c r="R1043" s="18"/>
    </row>
    <row r="1044" spans="1:18" ht="15" customHeight="1">
      <c r="A1044" s="88"/>
      <c r="B1044" s="76"/>
      <c r="C1044" s="76"/>
      <c r="D1044" s="56" t="s">
        <v>5</v>
      </c>
      <c r="E1044" s="2">
        <v>143.82</v>
      </c>
      <c r="F1044" s="2">
        <v>143.82</v>
      </c>
      <c r="G1044" s="2">
        <f t="shared" si="318"/>
        <v>0</v>
      </c>
      <c r="H1044" s="2">
        <v>143.72</v>
      </c>
      <c r="I1044" s="29">
        <f t="shared" si="313"/>
        <v>99.930468641357251</v>
      </c>
      <c r="J1044" s="8"/>
      <c r="K1044" s="5"/>
      <c r="L1044" s="5"/>
      <c r="M1044" s="5"/>
      <c r="N1044" s="5"/>
      <c r="O1044" s="5"/>
      <c r="P1044" s="5"/>
      <c r="Q1044" s="18"/>
      <c r="R1044" s="18"/>
    </row>
    <row r="1045" spans="1:18">
      <c r="A1045" s="88"/>
      <c r="B1045" s="76"/>
      <c r="C1045" s="76"/>
      <c r="D1045" s="6" t="s">
        <v>9</v>
      </c>
      <c r="E1045" s="2">
        <v>0</v>
      </c>
      <c r="F1045" s="2">
        <v>0</v>
      </c>
      <c r="G1045" s="2">
        <f t="shared" si="318"/>
        <v>0</v>
      </c>
      <c r="H1045" s="2">
        <v>0</v>
      </c>
      <c r="I1045" s="29" t="s">
        <v>235</v>
      </c>
      <c r="J1045" s="8"/>
      <c r="K1045" s="5"/>
      <c r="L1045" s="5"/>
      <c r="M1045" s="5"/>
      <c r="N1045" s="5"/>
      <c r="O1045" s="5"/>
      <c r="P1045" s="5"/>
      <c r="Q1045" s="18"/>
      <c r="R1045" s="18"/>
    </row>
    <row r="1046" spans="1:18" ht="25.5" customHeight="1">
      <c r="A1046" s="88"/>
      <c r="B1046" s="76"/>
      <c r="C1046" s="76"/>
      <c r="D1046" s="13" t="s">
        <v>7</v>
      </c>
      <c r="E1046" s="13">
        <v>0</v>
      </c>
      <c r="F1046" s="13">
        <v>0</v>
      </c>
      <c r="G1046" s="13">
        <f t="shared" si="318"/>
        <v>0</v>
      </c>
      <c r="H1046" s="13">
        <v>0</v>
      </c>
      <c r="I1046" s="54" t="s">
        <v>235</v>
      </c>
      <c r="J1046" s="15"/>
      <c r="K1046" s="15"/>
      <c r="L1046" s="15"/>
      <c r="M1046" s="5"/>
      <c r="N1046" s="5"/>
      <c r="O1046" s="5"/>
      <c r="P1046" s="5"/>
      <c r="Q1046" s="18"/>
      <c r="R1046" s="18"/>
    </row>
    <row r="1047" spans="1:18">
      <c r="A1047" s="88"/>
      <c r="B1047" s="76" t="s">
        <v>223</v>
      </c>
      <c r="C1047" s="76" t="s">
        <v>56</v>
      </c>
      <c r="D1047" s="10" t="s">
        <v>4</v>
      </c>
      <c r="E1047" s="2">
        <f>E1048+E1049+E1050+E1051</f>
        <v>19272.900000000001</v>
      </c>
      <c r="F1047" s="2">
        <f>F1048+F1049+F1050+F1051</f>
        <v>19272.900000000001</v>
      </c>
      <c r="G1047" s="2">
        <f t="shared" ref="G1047:G1077" si="320">F1047-E1047</f>
        <v>0</v>
      </c>
      <c r="H1047" s="2">
        <f>H1048+H1049+H1050+H1051</f>
        <v>19272.900000000001</v>
      </c>
      <c r="I1047" s="29">
        <f t="shared" si="313"/>
        <v>100</v>
      </c>
      <c r="J1047" s="23">
        <v>2</v>
      </c>
      <c r="K1047" s="5">
        <v>2</v>
      </c>
      <c r="L1047" s="5">
        <f t="shared" ref="L1047:L1077" si="321">(K1047/J1047)*100</f>
        <v>100</v>
      </c>
      <c r="M1047" s="5">
        <v>8</v>
      </c>
      <c r="N1047" s="5">
        <v>8</v>
      </c>
      <c r="O1047" s="5">
        <v>0</v>
      </c>
      <c r="P1047" s="5">
        <v>0</v>
      </c>
      <c r="Q1047" s="18"/>
      <c r="R1047" s="18"/>
    </row>
    <row r="1048" spans="1:18">
      <c r="A1048" s="88"/>
      <c r="B1048" s="76"/>
      <c r="C1048" s="76"/>
      <c r="D1048" s="6" t="s">
        <v>6</v>
      </c>
      <c r="E1048" s="2">
        <v>0</v>
      </c>
      <c r="F1048" s="2">
        <v>0</v>
      </c>
      <c r="G1048" s="2">
        <f t="shared" si="320"/>
        <v>0</v>
      </c>
      <c r="H1048" s="2">
        <v>0</v>
      </c>
      <c r="I1048" s="29" t="s">
        <v>235</v>
      </c>
      <c r="J1048" s="8"/>
      <c r="K1048" s="5"/>
      <c r="L1048" s="5"/>
      <c r="M1048" s="5"/>
      <c r="N1048" s="5"/>
      <c r="O1048" s="5"/>
      <c r="P1048" s="5"/>
      <c r="Q1048" s="18"/>
      <c r="R1048" s="18"/>
    </row>
    <row r="1049" spans="1:18" ht="21" customHeight="1">
      <c r="A1049" s="88"/>
      <c r="B1049" s="76"/>
      <c r="C1049" s="76"/>
      <c r="D1049" s="56" t="s">
        <v>5</v>
      </c>
      <c r="E1049" s="2">
        <v>19272.900000000001</v>
      </c>
      <c r="F1049" s="2">
        <v>19272.900000000001</v>
      </c>
      <c r="G1049" s="2">
        <f t="shared" si="320"/>
        <v>0</v>
      </c>
      <c r="H1049" s="2">
        <v>19272.900000000001</v>
      </c>
      <c r="I1049" s="29">
        <f t="shared" si="313"/>
        <v>100</v>
      </c>
      <c r="J1049" s="8"/>
      <c r="K1049" s="5"/>
      <c r="L1049" s="5"/>
      <c r="M1049" s="5"/>
      <c r="N1049" s="5"/>
      <c r="O1049" s="5"/>
      <c r="P1049" s="5"/>
      <c r="Q1049" s="18"/>
      <c r="R1049" s="18"/>
    </row>
    <row r="1050" spans="1:18" ht="18.75" customHeight="1">
      <c r="A1050" s="88"/>
      <c r="B1050" s="76"/>
      <c r="C1050" s="76"/>
      <c r="D1050" s="6" t="s">
        <v>9</v>
      </c>
      <c r="E1050" s="2">
        <v>0</v>
      </c>
      <c r="F1050" s="2">
        <v>0</v>
      </c>
      <c r="G1050" s="2">
        <f t="shared" si="320"/>
        <v>0</v>
      </c>
      <c r="H1050" s="2">
        <v>0</v>
      </c>
      <c r="I1050" s="29" t="s">
        <v>235</v>
      </c>
      <c r="J1050" s="8"/>
      <c r="K1050" s="5"/>
      <c r="L1050" s="5"/>
      <c r="M1050" s="5"/>
      <c r="N1050" s="5"/>
      <c r="O1050" s="5"/>
      <c r="P1050" s="5"/>
      <c r="Q1050" s="18"/>
      <c r="R1050" s="18"/>
    </row>
    <row r="1051" spans="1:18" ht="39" customHeight="1">
      <c r="A1051" s="88"/>
      <c r="B1051" s="76"/>
      <c r="C1051" s="76"/>
      <c r="D1051" s="13" t="s">
        <v>7</v>
      </c>
      <c r="E1051" s="2">
        <v>0</v>
      </c>
      <c r="F1051" s="2">
        <v>0</v>
      </c>
      <c r="G1051" s="2">
        <f t="shared" si="320"/>
        <v>0</v>
      </c>
      <c r="H1051" s="2">
        <v>0</v>
      </c>
      <c r="I1051" s="29" t="s">
        <v>235</v>
      </c>
      <c r="J1051" s="15"/>
      <c r="K1051" s="15"/>
      <c r="L1051" s="15"/>
      <c r="M1051" s="15"/>
      <c r="N1051" s="15"/>
      <c r="O1051" s="15"/>
      <c r="P1051" s="15"/>
      <c r="Q1051" s="17"/>
      <c r="R1051" s="17"/>
    </row>
    <row r="1052" spans="1:18">
      <c r="A1052" s="94"/>
      <c r="B1052" s="76" t="s">
        <v>224</v>
      </c>
      <c r="C1052" s="89" t="s">
        <v>100</v>
      </c>
      <c r="D1052" s="10" t="s">
        <v>4</v>
      </c>
      <c r="E1052" s="2">
        <f>E1053+E1054+E1055+E1056</f>
        <v>65.930000000000007</v>
      </c>
      <c r="F1052" s="2">
        <f>F1053+F1054+F1055+F1056</f>
        <v>65.930000000000007</v>
      </c>
      <c r="G1052" s="2">
        <f t="shared" si="320"/>
        <v>0</v>
      </c>
      <c r="H1052" s="2">
        <f>H1053+H1054+H1055+H1056</f>
        <v>64.959999999999994</v>
      </c>
      <c r="I1052" s="29">
        <f t="shared" si="313"/>
        <v>98.528742605794008</v>
      </c>
      <c r="J1052" s="23">
        <v>3</v>
      </c>
      <c r="K1052" s="5">
        <v>3</v>
      </c>
      <c r="L1052" s="5">
        <f t="shared" si="321"/>
        <v>100</v>
      </c>
      <c r="M1052" s="5">
        <v>7</v>
      </c>
      <c r="N1052" s="5">
        <v>7</v>
      </c>
      <c r="O1052" s="5">
        <v>4</v>
      </c>
      <c r="P1052" s="5">
        <v>4</v>
      </c>
      <c r="Q1052" s="18"/>
      <c r="R1052" s="18"/>
    </row>
    <row r="1053" spans="1:18">
      <c r="A1053" s="94"/>
      <c r="B1053" s="76"/>
      <c r="C1053" s="89"/>
      <c r="D1053" s="6" t="s">
        <v>6</v>
      </c>
      <c r="E1053" s="2">
        <v>0</v>
      </c>
      <c r="F1053" s="2">
        <v>0</v>
      </c>
      <c r="G1053" s="2">
        <f t="shared" si="320"/>
        <v>0</v>
      </c>
      <c r="H1053" s="2">
        <v>0</v>
      </c>
      <c r="I1053" s="29" t="s">
        <v>235</v>
      </c>
      <c r="J1053" s="8"/>
      <c r="K1053" s="5"/>
      <c r="L1053" s="5"/>
      <c r="M1053" s="5"/>
      <c r="N1053" s="5"/>
      <c r="O1053" s="5"/>
      <c r="P1053" s="5"/>
      <c r="Q1053" s="18"/>
      <c r="R1053" s="18"/>
    </row>
    <row r="1054" spans="1:18">
      <c r="A1054" s="94"/>
      <c r="B1054" s="76"/>
      <c r="C1054" s="89"/>
      <c r="D1054" s="56" t="s">
        <v>5</v>
      </c>
      <c r="E1054" s="2">
        <v>65.930000000000007</v>
      </c>
      <c r="F1054" s="2">
        <v>65.930000000000007</v>
      </c>
      <c r="G1054" s="2">
        <f t="shared" si="320"/>
        <v>0</v>
      </c>
      <c r="H1054" s="2">
        <v>64.959999999999994</v>
      </c>
      <c r="I1054" s="29">
        <f t="shared" si="313"/>
        <v>98.528742605794008</v>
      </c>
      <c r="J1054" s="8"/>
      <c r="K1054" s="5"/>
      <c r="L1054" s="5"/>
      <c r="M1054" s="5"/>
      <c r="N1054" s="5"/>
      <c r="O1054" s="5"/>
      <c r="P1054" s="5"/>
      <c r="Q1054" s="18"/>
      <c r="R1054" s="18"/>
    </row>
    <row r="1055" spans="1:18">
      <c r="A1055" s="94"/>
      <c r="B1055" s="76"/>
      <c r="C1055" s="89"/>
      <c r="D1055" s="6" t="s">
        <v>9</v>
      </c>
      <c r="E1055" s="2">
        <v>0</v>
      </c>
      <c r="F1055" s="2">
        <v>0</v>
      </c>
      <c r="G1055" s="2">
        <f t="shared" si="320"/>
        <v>0</v>
      </c>
      <c r="H1055" s="2">
        <v>0</v>
      </c>
      <c r="I1055" s="29" t="s">
        <v>235</v>
      </c>
      <c r="J1055" s="8"/>
      <c r="K1055" s="5"/>
      <c r="L1055" s="5"/>
      <c r="M1055" s="5"/>
      <c r="N1055" s="5"/>
      <c r="O1055" s="5"/>
      <c r="P1055" s="5"/>
      <c r="Q1055" s="18"/>
      <c r="R1055" s="18"/>
    </row>
    <row r="1056" spans="1:18" ht="21.75" customHeight="1">
      <c r="A1056" s="94"/>
      <c r="B1056" s="76"/>
      <c r="C1056" s="89"/>
      <c r="D1056" s="13" t="s">
        <v>7</v>
      </c>
      <c r="E1056" s="2">
        <v>0</v>
      </c>
      <c r="F1056" s="2">
        <v>0</v>
      </c>
      <c r="G1056" s="2">
        <f t="shared" si="320"/>
        <v>0</v>
      </c>
      <c r="H1056" s="2">
        <v>0</v>
      </c>
      <c r="I1056" s="29" t="s">
        <v>235</v>
      </c>
      <c r="J1056" s="5"/>
      <c r="K1056" s="5"/>
      <c r="L1056" s="5"/>
      <c r="M1056" s="5"/>
      <c r="N1056" s="5"/>
      <c r="O1056" s="5"/>
      <c r="P1056" s="5"/>
      <c r="Q1056" s="18"/>
      <c r="R1056" s="18"/>
    </row>
    <row r="1057" spans="1:18">
      <c r="A1057" s="95" t="s">
        <v>267</v>
      </c>
      <c r="B1057" s="91" t="s">
        <v>278</v>
      </c>
      <c r="C1057" s="91" t="s">
        <v>208</v>
      </c>
      <c r="D1057" s="10" t="s">
        <v>4</v>
      </c>
      <c r="E1057" s="3">
        <f t="shared" ref="E1057:F1060" si="322">E1062+E1067+E1072</f>
        <v>560666.59</v>
      </c>
      <c r="F1057" s="3">
        <f t="shared" si="322"/>
        <v>561306.89</v>
      </c>
      <c r="G1057" s="3">
        <f t="shared" si="320"/>
        <v>640.30000000004657</v>
      </c>
      <c r="H1057" s="3">
        <f>H1062+H1067+H1072</f>
        <v>560329.1100000001</v>
      </c>
      <c r="I1057" s="7">
        <f t="shared" ref="I1057:I1074" si="323">H1057/F1057*100</f>
        <v>99.825802957807994</v>
      </c>
      <c r="J1057" s="58">
        <v>15</v>
      </c>
      <c r="K1057" s="4">
        <v>14</v>
      </c>
      <c r="L1057" s="33">
        <f t="shared" si="321"/>
        <v>93.333333333333329</v>
      </c>
      <c r="M1057" s="4">
        <v>27</v>
      </c>
      <c r="N1057" s="4">
        <v>27</v>
      </c>
      <c r="O1057" s="4">
        <v>122</v>
      </c>
      <c r="P1057" s="4">
        <v>122</v>
      </c>
      <c r="Q1057" s="41"/>
      <c r="R1057" s="41"/>
    </row>
    <row r="1058" spans="1:18" ht="21">
      <c r="A1058" s="95"/>
      <c r="B1058" s="91"/>
      <c r="C1058" s="91"/>
      <c r="D1058" s="10" t="s">
        <v>6</v>
      </c>
      <c r="E1058" s="3">
        <f t="shared" si="322"/>
        <v>449407</v>
      </c>
      <c r="F1058" s="3">
        <f t="shared" si="322"/>
        <v>449407</v>
      </c>
      <c r="G1058" s="3">
        <f t="shared" si="320"/>
        <v>0</v>
      </c>
      <c r="H1058" s="3">
        <f>H1063+H1068+H1073</f>
        <v>448576.23000000004</v>
      </c>
      <c r="I1058" s="7">
        <f t="shared" si="323"/>
        <v>99.81514084115291</v>
      </c>
      <c r="J1058" s="23">
        <v>1</v>
      </c>
      <c r="K1058" s="5">
        <v>0</v>
      </c>
      <c r="L1058" s="5">
        <f t="shared" si="321"/>
        <v>0</v>
      </c>
      <c r="M1058" s="4"/>
      <c r="N1058" s="4"/>
      <c r="O1058" s="4"/>
      <c r="P1058" s="4"/>
      <c r="Q1058" s="41"/>
      <c r="R1058" s="41"/>
    </row>
    <row r="1059" spans="1:18">
      <c r="A1059" s="95"/>
      <c r="B1059" s="91"/>
      <c r="C1059" s="91"/>
      <c r="D1059" s="55" t="s">
        <v>5</v>
      </c>
      <c r="E1059" s="3">
        <f t="shared" si="322"/>
        <v>64347.97</v>
      </c>
      <c r="F1059" s="3">
        <f t="shared" si="322"/>
        <v>64347.97</v>
      </c>
      <c r="G1059" s="3">
        <f t="shared" si="320"/>
        <v>0</v>
      </c>
      <c r="H1059" s="3">
        <f>H1064+H1069+H1074</f>
        <v>64308.990000000005</v>
      </c>
      <c r="I1059" s="7">
        <f t="shared" si="323"/>
        <v>99.939423108452374</v>
      </c>
      <c r="J1059" s="42"/>
      <c r="K1059" s="4"/>
      <c r="L1059" s="4"/>
      <c r="M1059" s="4"/>
      <c r="N1059" s="4"/>
      <c r="O1059" s="4"/>
      <c r="P1059" s="4"/>
      <c r="Q1059" s="41"/>
      <c r="R1059" s="41"/>
    </row>
    <row r="1060" spans="1:18">
      <c r="A1060" s="95"/>
      <c r="B1060" s="91"/>
      <c r="C1060" s="91"/>
      <c r="D1060" s="10" t="s">
        <v>9</v>
      </c>
      <c r="E1060" s="3">
        <f t="shared" si="322"/>
        <v>46911.62</v>
      </c>
      <c r="F1060" s="3">
        <f t="shared" si="322"/>
        <v>47551.92</v>
      </c>
      <c r="G1060" s="3">
        <f t="shared" si="320"/>
        <v>640.29999999999563</v>
      </c>
      <c r="H1060" s="3">
        <f>H1065+H1070</f>
        <v>47443.89</v>
      </c>
      <c r="I1060" s="7">
        <f t="shared" si="323"/>
        <v>99.77281674430813</v>
      </c>
      <c r="J1060" s="42"/>
      <c r="K1060" s="4"/>
      <c r="L1060" s="4"/>
      <c r="M1060" s="4"/>
      <c r="N1060" s="4"/>
      <c r="O1060" s="4"/>
      <c r="P1060" s="4"/>
      <c r="Q1060" s="41"/>
      <c r="R1060" s="41"/>
    </row>
    <row r="1061" spans="1:18" ht="21">
      <c r="A1061" s="95"/>
      <c r="B1061" s="91"/>
      <c r="C1061" s="91"/>
      <c r="D1061" s="3" t="s">
        <v>7</v>
      </c>
      <c r="E1061" s="3">
        <v>0</v>
      </c>
      <c r="F1061" s="3">
        <v>0</v>
      </c>
      <c r="G1061" s="3">
        <f t="shared" si="320"/>
        <v>0</v>
      </c>
      <c r="H1061" s="3">
        <v>0</v>
      </c>
      <c r="I1061" s="7" t="s">
        <v>235</v>
      </c>
      <c r="J1061" s="4"/>
      <c r="K1061" s="4"/>
      <c r="L1061" s="4"/>
      <c r="M1061" s="4"/>
      <c r="N1061" s="4"/>
      <c r="O1061" s="4"/>
      <c r="P1061" s="4"/>
      <c r="Q1061" s="41"/>
      <c r="R1061" s="41"/>
    </row>
    <row r="1062" spans="1:18">
      <c r="A1062" s="94"/>
      <c r="B1062" s="76" t="s">
        <v>225</v>
      </c>
      <c r="C1062" s="89" t="s">
        <v>208</v>
      </c>
      <c r="D1062" s="10" t="s">
        <v>4</v>
      </c>
      <c r="E1062" s="2">
        <f>E1063+E1064+E1065</f>
        <v>484224.11</v>
      </c>
      <c r="F1062" s="2">
        <f>F1063+F1064+F1065+F1066</f>
        <v>484864.39999999997</v>
      </c>
      <c r="G1062" s="2">
        <f t="shared" si="320"/>
        <v>640.28999999997905</v>
      </c>
      <c r="H1062" s="2">
        <f>H1063+H1064+H1065</f>
        <v>483886.62000000005</v>
      </c>
      <c r="I1062" s="29">
        <f t="shared" si="323"/>
        <v>99.798339494506109</v>
      </c>
      <c r="J1062" s="23">
        <v>9</v>
      </c>
      <c r="K1062" s="5">
        <v>9</v>
      </c>
      <c r="L1062" s="5">
        <f t="shared" si="321"/>
        <v>100</v>
      </c>
      <c r="M1062" s="5">
        <v>23</v>
      </c>
      <c r="N1062" s="5">
        <v>23</v>
      </c>
      <c r="O1062" s="5">
        <v>106</v>
      </c>
      <c r="P1062" s="5">
        <v>106</v>
      </c>
      <c r="Q1062" s="18"/>
      <c r="R1062" s="18"/>
    </row>
    <row r="1063" spans="1:18">
      <c r="A1063" s="94"/>
      <c r="B1063" s="76"/>
      <c r="C1063" s="89"/>
      <c r="D1063" s="6" t="s">
        <v>6</v>
      </c>
      <c r="E1063" s="2">
        <v>423039.3</v>
      </c>
      <c r="F1063" s="2">
        <v>423039.3</v>
      </c>
      <c r="G1063" s="2">
        <f>F1063-E1063</f>
        <v>0</v>
      </c>
      <c r="H1063" s="2">
        <v>422208.53</v>
      </c>
      <c r="I1063" s="29">
        <f t="shared" si="323"/>
        <v>99.803618718166391</v>
      </c>
      <c r="J1063" s="8"/>
      <c r="K1063" s="5"/>
      <c r="L1063" s="5"/>
      <c r="M1063" s="5"/>
      <c r="N1063" s="5"/>
      <c r="O1063" s="5"/>
      <c r="P1063" s="5"/>
      <c r="Q1063" s="18"/>
      <c r="R1063" s="18"/>
    </row>
    <row r="1064" spans="1:18">
      <c r="A1064" s="94"/>
      <c r="B1064" s="76"/>
      <c r="C1064" s="89"/>
      <c r="D1064" s="56" t="s">
        <v>5</v>
      </c>
      <c r="E1064" s="2">
        <v>15485.49</v>
      </c>
      <c r="F1064" s="2">
        <v>15485.49</v>
      </c>
      <c r="G1064" s="2">
        <f t="shared" si="320"/>
        <v>0</v>
      </c>
      <c r="H1064" s="2">
        <v>15446.51</v>
      </c>
      <c r="I1064" s="29">
        <f t="shared" si="323"/>
        <v>99.748280487088238</v>
      </c>
      <c r="J1064" s="8"/>
      <c r="K1064" s="5"/>
      <c r="L1064" s="5"/>
      <c r="M1064" s="5"/>
      <c r="N1064" s="5"/>
      <c r="O1064" s="5"/>
      <c r="P1064" s="5"/>
      <c r="Q1064" s="18"/>
      <c r="R1064" s="18"/>
    </row>
    <row r="1065" spans="1:18">
      <c r="A1065" s="94"/>
      <c r="B1065" s="76"/>
      <c r="C1065" s="89"/>
      <c r="D1065" s="6" t="s">
        <v>9</v>
      </c>
      <c r="E1065" s="2">
        <v>45699.32</v>
      </c>
      <c r="F1065" s="2">
        <v>46339.61</v>
      </c>
      <c r="G1065" s="2">
        <f t="shared" si="320"/>
        <v>640.29000000000087</v>
      </c>
      <c r="H1065" s="2">
        <v>46231.58</v>
      </c>
      <c r="I1065" s="29">
        <f t="shared" si="323"/>
        <v>99.766873307738251</v>
      </c>
      <c r="J1065" s="8"/>
      <c r="K1065" s="5"/>
      <c r="L1065" s="5"/>
      <c r="M1065" s="5"/>
      <c r="N1065" s="5"/>
      <c r="O1065" s="5"/>
      <c r="P1065" s="5"/>
      <c r="Q1065" s="18"/>
      <c r="R1065" s="18"/>
    </row>
    <row r="1066" spans="1:18" ht="22.5">
      <c r="A1066" s="94"/>
      <c r="B1066" s="76"/>
      <c r="C1066" s="89"/>
      <c r="D1066" s="2" t="s">
        <v>7</v>
      </c>
      <c r="E1066" s="2">
        <v>0</v>
      </c>
      <c r="F1066" s="2">
        <v>0</v>
      </c>
      <c r="G1066" s="2">
        <f t="shared" si="320"/>
        <v>0</v>
      </c>
      <c r="H1066" s="2">
        <v>0</v>
      </c>
      <c r="I1066" s="29" t="s">
        <v>235</v>
      </c>
      <c r="J1066" s="5"/>
      <c r="K1066" s="5"/>
      <c r="L1066" s="5"/>
      <c r="M1066" s="5"/>
      <c r="N1066" s="5"/>
      <c r="O1066" s="5"/>
      <c r="P1066" s="5"/>
      <c r="Q1066" s="18"/>
      <c r="R1066" s="18"/>
    </row>
    <row r="1067" spans="1:18">
      <c r="A1067" s="94"/>
      <c r="B1067" s="76" t="s">
        <v>226</v>
      </c>
      <c r="C1067" s="89" t="s">
        <v>208</v>
      </c>
      <c r="D1067" s="10" t="s">
        <v>4</v>
      </c>
      <c r="E1067" s="2">
        <f>E1068+E1069+E1070</f>
        <v>31520</v>
      </c>
      <c r="F1067" s="2">
        <f>F1068+F1069+F1070+F1071</f>
        <v>31520.010000000002</v>
      </c>
      <c r="G1067" s="2">
        <f t="shared" si="320"/>
        <v>1.0000000002037268E-2</v>
      </c>
      <c r="H1067" s="2">
        <f>H1068+H1069+H1070</f>
        <v>31520.010000000002</v>
      </c>
      <c r="I1067" s="29">
        <f t="shared" si="323"/>
        <v>100</v>
      </c>
      <c r="J1067" s="23">
        <v>3</v>
      </c>
      <c r="K1067" s="5">
        <v>3</v>
      </c>
      <c r="L1067" s="5">
        <f t="shared" si="321"/>
        <v>100</v>
      </c>
      <c r="M1067" s="5">
        <v>3</v>
      </c>
      <c r="N1067" s="5">
        <v>3</v>
      </c>
      <c r="O1067" s="5">
        <v>12</v>
      </c>
      <c r="P1067" s="5">
        <v>12</v>
      </c>
      <c r="Q1067" s="18"/>
      <c r="R1067" s="18"/>
    </row>
    <row r="1068" spans="1:18">
      <c r="A1068" s="94"/>
      <c r="B1068" s="76"/>
      <c r="C1068" s="89"/>
      <c r="D1068" s="6" t="s">
        <v>6</v>
      </c>
      <c r="E1068" s="2">
        <v>26367.7</v>
      </c>
      <c r="F1068" s="2">
        <v>26367.7</v>
      </c>
      <c r="G1068" s="2">
        <f t="shared" si="320"/>
        <v>0</v>
      </c>
      <c r="H1068" s="2">
        <v>26367.7</v>
      </c>
      <c r="I1068" s="29">
        <f t="shared" si="323"/>
        <v>100</v>
      </c>
      <c r="J1068" s="8"/>
      <c r="K1068" s="5"/>
      <c r="L1068" s="5"/>
      <c r="M1068" s="5"/>
      <c r="N1068" s="5"/>
      <c r="O1068" s="5"/>
      <c r="P1068" s="5"/>
      <c r="Q1068" s="18"/>
      <c r="R1068" s="18"/>
    </row>
    <row r="1069" spans="1:18">
      <c r="A1069" s="94"/>
      <c r="B1069" s="76"/>
      <c r="C1069" s="89"/>
      <c r="D1069" s="56" t="s">
        <v>5</v>
      </c>
      <c r="E1069" s="2">
        <v>3940</v>
      </c>
      <c r="F1069" s="2">
        <v>3940</v>
      </c>
      <c r="G1069" s="2">
        <f t="shared" si="320"/>
        <v>0</v>
      </c>
      <c r="H1069" s="2">
        <v>3940</v>
      </c>
      <c r="I1069" s="29">
        <f t="shared" si="323"/>
        <v>100</v>
      </c>
      <c r="J1069" s="8"/>
      <c r="K1069" s="5"/>
      <c r="L1069" s="5"/>
      <c r="M1069" s="5"/>
      <c r="N1069" s="5"/>
      <c r="O1069" s="5"/>
      <c r="P1069" s="5"/>
      <c r="Q1069" s="18"/>
      <c r="R1069" s="18"/>
    </row>
    <row r="1070" spans="1:18">
      <c r="A1070" s="94"/>
      <c r="B1070" s="76"/>
      <c r="C1070" s="89"/>
      <c r="D1070" s="6" t="s">
        <v>9</v>
      </c>
      <c r="E1070" s="2">
        <v>1212.3</v>
      </c>
      <c r="F1070" s="2">
        <v>1212.31</v>
      </c>
      <c r="G1070" s="2">
        <f t="shared" si="320"/>
        <v>9.9999999999909051E-3</v>
      </c>
      <c r="H1070" s="2">
        <v>1212.31</v>
      </c>
      <c r="I1070" s="29">
        <f t="shared" si="323"/>
        <v>100</v>
      </c>
      <c r="J1070" s="8"/>
      <c r="K1070" s="5"/>
      <c r="L1070" s="5"/>
      <c r="M1070" s="5"/>
      <c r="N1070" s="5"/>
      <c r="O1070" s="5"/>
      <c r="P1070" s="5"/>
      <c r="Q1070" s="18"/>
      <c r="R1070" s="18"/>
    </row>
    <row r="1071" spans="1:18" ht="22.5">
      <c r="A1071" s="94"/>
      <c r="B1071" s="76"/>
      <c r="C1071" s="89"/>
      <c r="D1071" s="13" t="s">
        <v>7</v>
      </c>
      <c r="E1071" s="2">
        <v>0</v>
      </c>
      <c r="F1071" s="2">
        <v>0</v>
      </c>
      <c r="G1071" s="13">
        <f t="shared" si="320"/>
        <v>0</v>
      </c>
      <c r="H1071" s="2">
        <v>0</v>
      </c>
      <c r="I1071" s="29" t="s">
        <v>235</v>
      </c>
      <c r="J1071" s="15"/>
      <c r="K1071" s="15"/>
      <c r="L1071" s="15"/>
      <c r="M1071" s="15"/>
      <c r="N1071" s="15"/>
      <c r="O1071" s="15"/>
      <c r="P1071" s="15"/>
      <c r="Q1071" s="17"/>
      <c r="R1071" s="17"/>
    </row>
    <row r="1072" spans="1:18">
      <c r="A1072" s="94"/>
      <c r="B1072" s="76" t="s">
        <v>227</v>
      </c>
      <c r="C1072" s="89" t="s">
        <v>208</v>
      </c>
      <c r="D1072" s="10" t="s">
        <v>4</v>
      </c>
      <c r="E1072" s="2">
        <f>E1073+E1074+E1075+E1076</f>
        <v>44922.48</v>
      </c>
      <c r="F1072" s="2">
        <f>F1073+F1074+F1075+F1076</f>
        <v>44922.48</v>
      </c>
      <c r="G1072" s="2">
        <f t="shared" si="320"/>
        <v>0</v>
      </c>
      <c r="H1072" s="2">
        <f>H1073+H1074+H1075+H1076</f>
        <v>44922.48</v>
      </c>
      <c r="I1072" s="29">
        <f t="shared" si="323"/>
        <v>100</v>
      </c>
      <c r="J1072" s="23">
        <v>2</v>
      </c>
      <c r="K1072" s="5">
        <v>2</v>
      </c>
      <c r="L1072" s="5">
        <f t="shared" si="321"/>
        <v>100</v>
      </c>
      <c r="M1072" s="5">
        <v>1</v>
      </c>
      <c r="N1072" s="5">
        <v>1</v>
      </c>
      <c r="O1072" s="5">
        <v>4</v>
      </c>
      <c r="P1072" s="5">
        <v>4</v>
      </c>
      <c r="Q1072" s="18"/>
      <c r="R1072" s="18"/>
    </row>
    <row r="1073" spans="1:18">
      <c r="A1073" s="94"/>
      <c r="B1073" s="76"/>
      <c r="C1073" s="89"/>
      <c r="D1073" s="6" t="s">
        <v>6</v>
      </c>
      <c r="E1073" s="2">
        <v>0</v>
      </c>
      <c r="F1073" s="2">
        <v>0</v>
      </c>
      <c r="G1073" s="2">
        <f t="shared" si="320"/>
        <v>0</v>
      </c>
      <c r="H1073" s="2">
        <v>0</v>
      </c>
      <c r="I1073" s="29" t="s">
        <v>235</v>
      </c>
      <c r="J1073" s="8"/>
      <c r="K1073" s="5"/>
      <c r="L1073" s="5"/>
      <c r="M1073" s="5"/>
      <c r="N1073" s="5"/>
      <c r="O1073" s="5"/>
      <c r="P1073" s="5"/>
      <c r="Q1073" s="18"/>
      <c r="R1073" s="18"/>
    </row>
    <row r="1074" spans="1:18">
      <c r="A1074" s="94"/>
      <c r="B1074" s="76"/>
      <c r="C1074" s="89"/>
      <c r="D1074" s="56" t="s">
        <v>5</v>
      </c>
      <c r="E1074" s="2">
        <v>44922.48</v>
      </c>
      <c r="F1074" s="2">
        <v>44922.48</v>
      </c>
      <c r="G1074" s="2">
        <f t="shared" si="320"/>
        <v>0</v>
      </c>
      <c r="H1074" s="2">
        <v>44922.48</v>
      </c>
      <c r="I1074" s="29">
        <f t="shared" si="323"/>
        <v>100</v>
      </c>
      <c r="J1074" s="8"/>
      <c r="K1074" s="5"/>
      <c r="L1074" s="5"/>
      <c r="M1074" s="5"/>
      <c r="N1074" s="5"/>
      <c r="O1074" s="5"/>
      <c r="P1074" s="5"/>
      <c r="Q1074" s="18"/>
      <c r="R1074" s="18"/>
    </row>
    <row r="1075" spans="1:18">
      <c r="A1075" s="94"/>
      <c r="B1075" s="76"/>
      <c r="C1075" s="89"/>
      <c r="D1075" s="6" t="s">
        <v>9</v>
      </c>
      <c r="E1075" s="2">
        <v>0</v>
      </c>
      <c r="F1075" s="2">
        <v>0</v>
      </c>
      <c r="G1075" s="2">
        <f t="shared" si="320"/>
        <v>0</v>
      </c>
      <c r="H1075" s="2">
        <v>0</v>
      </c>
      <c r="I1075" s="29" t="s">
        <v>235</v>
      </c>
      <c r="J1075" s="8"/>
      <c r="K1075" s="5"/>
      <c r="L1075" s="5"/>
      <c r="M1075" s="5"/>
      <c r="N1075" s="5"/>
      <c r="O1075" s="5"/>
      <c r="P1075" s="5"/>
      <c r="Q1075" s="18"/>
      <c r="R1075" s="18"/>
    </row>
    <row r="1076" spans="1:18" ht="21" customHeight="1">
      <c r="A1076" s="94"/>
      <c r="B1076" s="76"/>
      <c r="C1076" s="89"/>
      <c r="D1076" s="13" t="s">
        <v>7</v>
      </c>
      <c r="E1076" s="13">
        <v>0</v>
      </c>
      <c r="F1076" s="13">
        <v>0</v>
      </c>
      <c r="G1076" s="13">
        <f t="shared" si="320"/>
        <v>0</v>
      </c>
      <c r="H1076" s="13">
        <v>0</v>
      </c>
      <c r="I1076" s="54" t="s">
        <v>235</v>
      </c>
      <c r="J1076" s="15"/>
      <c r="K1076" s="15"/>
      <c r="L1076" s="15"/>
      <c r="M1076" s="15"/>
      <c r="N1076" s="15"/>
      <c r="O1076" s="15"/>
      <c r="P1076" s="15"/>
      <c r="Q1076" s="17"/>
      <c r="R1076" s="17"/>
    </row>
    <row r="1077" spans="1:18" ht="38.25" customHeight="1">
      <c r="A1077" s="18"/>
      <c r="B1077" s="69"/>
      <c r="C1077" s="70"/>
      <c r="D1077" s="20" t="s">
        <v>228</v>
      </c>
      <c r="E1077" s="3">
        <f t="shared" ref="E1077:F1080" si="324">E6+E132+E242+E302+E317+E407+E442+E462+E492+E522+E627+E647+E682+E697+E767+E782+E827+E877+E927+E962+E982+E997+E1012+E1032+E1057</f>
        <v>112131697.80100001</v>
      </c>
      <c r="F1077" s="3">
        <f t="shared" si="324"/>
        <v>114512236.684</v>
      </c>
      <c r="G1077" s="3">
        <f t="shared" si="320"/>
        <v>2380538.8829999864</v>
      </c>
      <c r="H1077" s="3">
        <f>H6+H132+H242+H302+H317+H407+H442+H462+H492+H522+H627+H647+H682+H697+H767+H782+H827+H877+H927+H962+H982+H997+H1012+H1032+H1057</f>
        <v>113307010.72199996</v>
      </c>
      <c r="I1077" s="33">
        <f t="shared" ref="I1077" si="325">H1077/F1077*100</f>
        <v>98.947513386428824</v>
      </c>
      <c r="J1077" s="22">
        <f>J6+J132+J242+J302+J317+J407+J442+J462+J492+J522+J627+J647+J682+J697+J767+J782+J827+J877+J927+J962+J982+J997+J1012+J1032+J1057</f>
        <v>748</v>
      </c>
      <c r="K1077" s="22">
        <f>K6+K132+K242+K302+K317+K407+K442+K462+K492+K522+K627+K647+K682+K697+K767+K782+K827+K877+K927+K962+K982+K997+K1012+K1032+K1057</f>
        <v>705</v>
      </c>
      <c r="L1077" s="33">
        <f t="shared" si="321"/>
        <v>94.251336898395721</v>
      </c>
      <c r="M1077" s="22">
        <f>M6+M132+M242+M302+M317+M407+M442+M462+M492+M522+M627+M647+M682+M697+M767+M782+M827+M877+M927+M962+M982+M997+M1012+M1032+M1057</f>
        <v>744</v>
      </c>
      <c r="N1077" s="22">
        <f>N6+N132+N242+N302+N317+N407+N442+N462+N492+N522+N627+N647+N682+N697+N767+N782+N827+N877+N927+N962+N982+N997+N1012+N1032+N1057</f>
        <v>731</v>
      </c>
      <c r="O1077" s="22">
        <f>O6+O132+O242+O302+O317+O407+O442+O462+O492+O522+O627+O647+O682+O697+O767+O782+O827+O877+O927+O962+O982+O997+O1012+O1032+O1057</f>
        <v>2441</v>
      </c>
      <c r="P1077" s="22">
        <f>P6+P132+P242+P302+P317+P407+P442+P462+P492+P522+P627+P647+P682+P697+P767+P782+P827+P877+P927+P962+P982+P997+P1012+P1032+P1057</f>
        <v>2425</v>
      </c>
      <c r="Q1077" s="17"/>
      <c r="R1077" s="17"/>
    </row>
    <row r="1078" spans="1:18">
      <c r="A1078" s="18"/>
      <c r="B1078" s="69"/>
      <c r="C1078" s="70"/>
      <c r="D1078" s="19" t="s">
        <v>229</v>
      </c>
      <c r="E1078" s="3">
        <f t="shared" si="324"/>
        <v>17006200.970000003</v>
      </c>
      <c r="F1078" s="3">
        <f t="shared" si="324"/>
        <v>18857486.561000001</v>
      </c>
      <c r="G1078" s="3">
        <f t="shared" ref="G1078" si="326">F1078-E1078</f>
        <v>1851285.5909999982</v>
      </c>
      <c r="H1078" s="3">
        <f>H7+H133+H243+H303+H318+H408+H443+H463+H493+H523+H628+H648+H683+H698+H768+H783+H828+H878+H928+H963+H983+H998+H1013+H1033+H1058</f>
        <v>18190705.707000006</v>
      </c>
      <c r="I1078" s="33">
        <f t="shared" ref="I1078" si="327">H1078/F1078*100</f>
        <v>96.464105373517839</v>
      </c>
      <c r="J1078" s="15"/>
      <c r="K1078" s="15"/>
      <c r="L1078" s="16"/>
      <c r="M1078" s="15"/>
      <c r="N1078" s="15"/>
      <c r="O1078" s="15"/>
      <c r="P1078" s="15"/>
      <c r="Q1078" s="17"/>
      <c r="R1078" s="17"/>
    </row>
    <row r="1079" spans="1:18">
      <c r="A1079" s="18"/>
      <c r="B1079" s="69"/>
      <c r="C1079" s="70"/>
      <c r="D1079" s="19" t="s">
        <v>230</v>
      </c>
      <c r="E1079" s="3">
        <f t="shared" si="324"/>
        <v>71449927.959999993</v>
      </c>
      <c r="F1079" s="3">
        <f t="shared" si="324"/>
        <v>71680692.146000013</v>
      </c>
      <c r="G1079" s="3">
        <f t="shared" ref="G1079" si="328">F1079-E1079</f>
        <v>230764.18600001931</v>
      </c>
      <c r="H1079" s="3">
        <f>H8+H134+H244+H304+H319+H409+H444+H464+H494+H524+H629+H649+H684+H699+H769+H784+H829+H879+H929+H964+H984+H999+H1014+H1034+H1059</f>
        <v>70682567.784000009</v>
      </c>
      <c r="I1079" s="33">
        <f t="shared" ref="I1079" si="329">H1079/F1079*100</f>
        <v>98.607540842425166</v>
      </c>
      <c r="J1079" s="15"/>
      <c r="K1079" s="15"/>
      <c r="L1079" s="16"/>
      <c r="M1079" s="15"/>
      <c r="N1079" s="15"/>
      <c r="O1079" s="15"/>
      <c r="P1079" s="15"/>
      <c r="Q1079" s="17"/>
      <c r="R1079" s="17"/>
    </row>
    <row r="1080" spans="1:18">
      <c r="A1080" s="18"/>
      <c r="B1080" s="69"/>
      <c r="C1080" s="70"/>
      <c r="D1080" s="19" t="s">
        <v>231</v>
      </c>
      <c r="E1080" s="3">
        <f t="shared" si="324"/>
        <v>1019168.6410000001</v>
      </c>
      <c r="F1080" s="3">
        <f t="shared" si="324"/>
        <v>1004664.8770000002</v>
      </c>
      <c r="G1080" s="3">
        <f t="shared" ref="G1080" si="330">F1080-E1080</f>
        <v>-14503.76399999985</v>
      </c>
      <c r="H1080" s="3">
        <f>H9+H135+H245+H305+H320+H410+H445+H465+H495+H525+H630+H650+H685+H700+H770+H785+H830+H880+H930+H965+H985+H1000+H1015+H1035+H1060</f>
        <v>699611.51100000017</v>
      </c>
      <c r="I1080" s="33">
        <f t="shared" ref="I1080" si="331">H1080/F1080*100</f>
        <v>69.636306296393002</v>
      </c>
      <c r="J1080" s="15"/>
      <c r="K1080" s="15"/>
      <c r="L1080" s="16"/>
      <c r="M1080" s="15"/>
      <c r="N1080" s="15"/>
      <c r="O1080" s="15"/>
      <c r="P1080" s="15"/>
      <c r="Q1080" s="17"/>
      <c r="R1080" s="17"/>
    </row>
    <row r="1081" spans="1:18" ht="22.5">
      <c r="A1081" s="18"/>
      <c r="B1081" s="69"/>
      <c r="C1081" s="70"/>
      <c r="D1081" s="19" t="s">
        <v>232</v>
      </c>
      <c r="E1081" s="3">
        <f>E11+E136+E246+E306+E321+E411+E446+E466+E496+E526+E631+E651+E686+E701+E771+E786+E831+E881+E931+E966+E986+E1001+E1016+E1036+E1061</f>
        <v>2052054.03</v>
      </c>
      <c r="F1081" s="3">
        <f>F11+F136+F246+F306+F321+F411+F446+F466+F496+F526+F631+F651+F686+F701+F771+F786+F831+F881+F931+F966+F986+F1001+F1016+F1036+F1061</f>
        <v>2044624.45</v>
      </c>
      <c r="G1081" s="3">
        <f t="shared" ref="G1081" si="332">F1081-E1081</f>
        <v>-7429.5800000000745</v>
      </c>
      <c r="H1081" s="3">
        <f>H11+H136+H246+H306+H321+H411+H446+H466+H496+H526+H631+H651+H686+H701+H771+H786+H831+H881+H931+H966+H986+H1001+H1016+H1036+H1061</f>
        <v>2960063.2199999997</v>
      </c>
      <c r="I1081" s="33">
        <f t="shared" ref="I1081" si="333">H1081/F1081*100</f>
        <v>144.77295427040403</v>
      </c>
      <c r="J1081" s="15"/>
      <c r="K1081" s="15"/>
      <c r="L1081" s="16"/>
      <c r="M1081" s="15"/>
      <c r="N1081" s="15"/>
      <c r="O1081" s="15"/>
      <c r="P1081" s="15"/>
      <c r="Q1081" s="17"/>
      <c r="R1081" s="17"/>
    </row>
    <row r="1082" spans="1:18" ht="22.5">
      <c r="A1082" s="18"/>
      <c r="B1082" s="72"/>
      <c r="C1082" s="72"/>
      <c r="D1082" s="21" t="s">
        <v>233</v>
      </c>
      <c r="E1082" s="3">
        <f>E10</f>
        <v>20604346.199999999</v>
      </c>
      <c r="F1082" s="3">
        <f>F10</f>
        <v>20924768.649999999</v>
      </c>
      <c r="G1082" s="3">
        <f t="shared" ref="G1082" si="334">F1082-E1082</f>
        <v>320422.44999999925</v>
      </c>
      <c r="H1082" s="3">
        <f>H10</f>
        <v>20774062.5</v>
      </c>
      <c r="I1082" s="33">
        <f t="shared" ref="I1082" si="335">H1082/F1082*100</f>
        <v>99.279771487461588</v>
      </c>
      <c r="J1082" s="18"/>
      <c r="K1082" s="18"/>
      <c r="L1082" s="18"/>
      <c r="M1082" s="18"/>
      <c r="N1082" s="18"/>
      <c r="O1082" s="18"/>
      <c r="P1082" s="18"/>
      <c r="Q1082" s="18"/>
      <c r="R1082" s="18"/>
    </row>
    <row r="1083" spans="1:18">
      <c r="F1083" s="50"/>
      <c r="H1083" s="49"/>
      <c r="I1083" s="57"/>
    </row>
  </sheetData>
  <mergeCells count="644">
    <mergeCell ref="A1042:A1046"/>
    <mergeCell ref="A1047:A1051"/>
    <mergeCell ref="A1052:A1056"/>
    <mergeCell ref="A1057:A1061"/>
    <mergeCell ref="A1062:A1066"/>
    <mergeCell ref="A1067:A1071"/>
    <mergeCell ref="A1072:A1076"/>
    <mergeCell ref="A84:A89"/>
    <mergeCell ref="B1072:B1076"/>
    <mergeCell ref="A1007:A1011"/>
    <mergeCell ref="A1012:A1016"/>
    <mergeCell ref="A1017:A1021"/>
    <mergeCell ref="A997:A1001"/>
    <mergeCell ref="A1002:A1006"/>
    <mergeCell ref="A987:A991"/>
    <mergeCell ref="A992:A996"/>
    <mergeCell ref="A982:A986"/>
    <mergeCell ref="B982:B986"/>
    <mergeCell ref="B952:B956"/>
    <mergeCell ref="B937:B941"/>
    <mergeCell ref="B917:B921"/>
    <mergeCell ref="A902:A906"/>
    <mergeCell ref="B897:B901"/>
    <mergeCell ref="B877:B881"/>
    <mergeCell ref="C1072:C1076"/>
    <mergeCell ref="A1027:A1031"/>
    <mergeCell ref="B1062:B1066"/>
    <mergeCell ref="C1062:C1066"/>
    <mergeCell ref="A1032:A1036"/>
    <mergeCell ref="B1067:B1071"/>
    <mergeCell ref="C1067:C1071"/>
    <mergeCell ref="A1022:A1026"/>
    <mergeCell ref="B1057:B1061"/>
    <mergeCell ref="C1057:C1061"/>
    <mergeCell ref="B1042:B1046"/>
    <mergeCell ref="C1042:C1046"/>
    <mergeCell ref="B1047:B1051"/>
    <mergeCell ref="C1047:C1051"/>
    <mergeCell ref="B1052:B1056"/>
    <mergeCell ref="C1052:C1056"/>
    <mergeCell ref="B1032:B1036"/>
    <mergeCell ref="C1032:C1036"/>
    <mergeCell ref="B1037:B1041"/>
    <mergeCell ref="C1037:C1041"/>
    <mergeCell ref="B1022:B1026"/>
    <mergeCell ref="C1022:C1026"/>
    <mergeCell ref="B1027:B1031"/>
    <mergeCell ref="A1037:A1041"/>
    <mergeCell ref="C1027:C1031"/>
    <mergeCell ref="B1012:B1016"/>
    <mergeCell ref="C1012:C1016"/>
    <mergeCell ref="B997:B1001"/>
    <mergeCell ref="C997:C1001"/>
    <mergeCell ref="B987:B991"/>
    <mergeCell ref="C987:C991"/>
    <mergeCell ref="B992:B996"/>
    <mergeCell ref="C992:C996"/>
    <mergeCell ref="C982:C986"/>
    <mergeCell ref="B1017:B1021"/>
    <mergeCell ref="C1017:C1021"/>
    <mergeCell ref="A967:A971"/>
    <mergeCell ref="B1002:B1006"/>
    <mergeCell ref="C1002:C1006"/>
    <mergeCell ref="A972:A976"/>
    <mergeCell ref="B1007:B1011"/>
    <mergeCell ref="C1007:C1011"/>
    <mergeCell ref="A977:A981"/>
    <mergeCell ref="B972:B976"/>
    <mergeCell ref="C972:C976"/>
    <mergeCell ref="B977:B981"/>
    <mergeCell ref="C977:C981"/>
    <mergeCell ref="C952:C956"/>
    <mergeCell ref="A942:A946"/>
    <mergeCell ref="B942:B946"/>
    <mergeCell ref="C942:C946"/>
    <mergeCell ref="A962:A966"/>
    <mergeCell ref="B967:B971"/>
    <mergeCell ref="C967:C971"/>
    <mergeCell ref="A952:A956"/>
    <mergeCell ref="B957:B961"/>
    <mergeCell ref="C957:C961"/>
    <mergeCell ref="A957:A961"/>
    <mergeCell ref="B962:B966"/>
    <mergeCell ref="C962:C966"/>
    <mergeCell ref="C937:C941"/>
    <mergeCell ref="A922:A926"/>
    <mergeCell ref="B927:B931"/>
    <mergeCell ref="C927:C931"/>
    <mergeCell ref="A927:A931"/>
    <mergeCell ref="B932:B936"/>
    <mergeCell ref="C932:C936"/>
    <mergeCell ref="A947:A951"/>
    <mergeCell ref="B947:B951"/>
    <mergeCell ref="C947:C951"/>
    <mergeCell ref="A937:A941"/>
    <mergeCell ref="C917:C921"/>
    <mergeCell ref="A917:A921"/>
    <mergeCell ref="B922:B926"/>
    <mergeCell ref="C922:C926"/>
    <mergeCell ref="A907:A911"/>
    <mergeCell ref="B907:B911"/>
    <mergeCell ref="C907:C911"/>
    <mergeCell ref="A932:A936"/>
    <mergeCell ref="B912:B916"/>
    <mergeCell ref="C912:C916"/>
    <mergeCell ref="C897:C901"/>
    <mergeCell ref="A892:A896"/>
    <mergeCell ref="B902:B906"/>
    <mergeCell ref="C902:C906"/>
    <mergeCell ref="A897:A901"/>
    <mergeCell ref="A912:A916"/>
    <mergeCell ref="B892:B896"/>
    <mergeCell ref="C892:C896"/>
    <mergeCell ref="A882:A886"/>
    <mergeCell ref="C877:C881"/>
    <mergeCell ref="A887:A891"/>
    <mergeCell ref="B882:B886"/>
    <mergeCell ref="C882:C886"/>
    <mergeCell ref="A872:A876"/>
    <mergeCell ref="A877:A881"/>
    <mergeCell ref="B887:B891"/>
    <mergeCell ref="C887:C891"/>
    <mergeCell ref="B872:B876"/>
    <mergeCell ref="C872:C876"/>
    <mergeCell ref="A862:A866"/>
    <mergeCell ref="B857:B861"/>
    <mergeCell ref="C857:C861"/>
    <mergeCell ref="A867:A871"/>
    <mergeCell ref="B862:B866"/>
    <mergeCell ref="C862:C866"/>
    <mergeCell ref="A852:A856"/>
    <mergeCell ref="A857:A861"/>
    <mergeCell ref="B867:B871"/>
    <mergeCell ref="C867:C871"/>
    <mergeCell ref="B852:B856"/>
    <mergeCell ref="C852:C856"/>
    <mergeCell ref="A842:A846"/>
    <mergeCell ref="B837:B841"/>
    <mergeCell ref="C837:C841"/>
    <mergeCell ref="A847:A851"/>
    <mergeCell ref="B842:B846"/>
    <mergeCell ref="C842:C846"/>
    <mergeCell ref="A832:A836"/>
    <mergeCell ref="A837:A841"/>
    <mergeCell ref="B847:B851"/>
    <mergeCell ref="C847:C851"/>
    <mergeCell ref="B832:B836"/>
    <mergeCell ref="C832:C836"/>
    <mergeCell ref="A822:A826"/>
    <mergeCell ref="B817:B821"/>
    <mergeCell ref="C817:C821"/>
    <mergeCell ref="A827:A831"/>
    <mergeCell ref="B822:B826"/>
    <mergeCell ref="C822:C826"/>
    <mergeCell ref="A812:A816"/>
    <mergeCell ref="A817:A821"/>
    <mergeCell ref="B827:B831"/>
    <mergeCell ref="C827:C831"/>
    <mergeCell ref="B812:B816"/>
    <mergeCell ref="C812:C816"/>
    <mergeCell ref="A802:A806"/>
    <mergeCell ref="B797:B801"/>
    <mergeCell ref="C797:C801"/>
    <mergeCell ref="A807:A811"/>
    <mergeCell ref="B802:B806"/>
    <mergeCell ref="C802:C806"/>
    <mergeCell ref="A792:A796"/>
    <mergeCell ref="A797:A801"/>
    <mergeCell ref="B807:B811"/>
    <mergeCell ref="C807:C811"/>
    <mergeCell ref="B792:B796"/>
    <mergeCell ref="C792:C796"/>
    <mergeCell ref="A782:A786"/>
    <mergeCell ref="B777:B781"/>
    <mergeCell ref="C777:C781"/>
    <mergeCell ref="A787:A791"/>
    <mergeCell ref="B782:B786"/>
    <mergeCell ref="C782:C786"/>
    <mergeCell ref="A772:A776"/>
    <mergeCell ref="A777:A781"/>
    <mergeCell ref="B787:B791"/>
    <mergeCell ref="C787:C791"/>
    <mergeCell ref="B772:B776"/>
    <mergeCell ref="C772:C776"/>
    <mergeCell ref="A762:A766"/>
    <mergeCell ref="B757:B761"/>
    <mergeCell ref="C757:C761"/>
    <mergeCell ref="A767:A771"/>
    <mergeCell ref="B762:B766"/>
    <mergeCell ref="C762:C766"/>
    <mergeCell ref="A752:A756"/>
    <mergeCell ref="A757:A761"/>
    <mergeCell ref="B767:B771"/>
    <mergeCell ref="C767:C771"/>
    <mergeCell ref="B752:B756"/>
    <mergeCell ref="C752:C756"/>
    <mergeCell ref="A742:A746"/>
    <mergeCell ref="A747:A751"/>
    <mergeCell ref="A702:A706"/>
    <mergeCell ref="B737:B741"/>
    <mergeCell ref="C737:C741"/>
    <mergeCell ref="A707:A711"/>
    <mergeCell ref="B742:B746"/>
    <mergeCell ref="C742:C746"/>
    <mergeCell ref="A732:A736"/>
    <mergeCell ref="B727:B731"/>
    <mergeCell ref="C727:C731"/>
    <mergeCell ref="A737:A741"/>
    <mergeCell ref="B747:B751"/>
    <mergeCell ref="C747:C751"/>
    <mergeCell ref="B732:B736"/>
    <mergeCell ref="C732:C736"/>
    <mergeCell ref="A722:A726"/>
    <mergeCell ref="A727:A731"/>
    <mergeCell ref="A682:A686"/>
    <mergeCell ref="B717:B721"/>
    <mergeCell ref="C717:C721"/>
    <mergeCell ref="A687:A691"/>
    <mergeCell ref="B722:B726"/>
    <mergeCell ref="C722:C726"/>
    <mergeCell ref="B707:B711"/>
    <mergeCell ref="C707:C711"/>
    <mergeCell ref="B712:B716"/>
    <mergeCell ref="C712:C716"/>
    <mergeCell ref="A712:A716"/>
    <mergeCell ref="B682:B686"/>
    <mergeCell ref="C682:C686"/>
    <mergeCell ref="A717:A721"/>
    <mergeCell ref="A577:A581"/>
    <mergeCell ref="B612:B616"/>
    <mergeCell ref="A662:A666"/>
    <mergeCell ref="B697:B701"/>
    <mergeCell ref="C697:C701"/>
    <mergeCell ref="A667:A671"/>
    <mergeCell ref="B702:B706"/>
    <mergeCell ref="C702:C706"/>
    <mergeCell ref="A672:A676"/>
    <mergeCell ref="A677:A681"/>
    <mergeCell ref="B687:B691"/>
    <mergeCell ref="C687:C691"/>
    <mergeCell ref="B692:B696"/>
    <mergeCell ref="C692:C696"/>
    <mergeCell ref="A692:A696"/>
    <mergeCell ref="B677:B681"/>
    <mergeCell ref="C677:C681"/>
    <mergeCell ref="A697:A701"/>
    <mergeCell ref="B672:B676"/>
    <mergeCell ref="C672:C676"/>
    <mergeCell ref="A647:A651"/>
    <mergeCell ref="A652:A656"/>
    <mergeCell ref="A657:A661"/>
    <mergeCell ref="B662:B666"/>
    <mergeCell ref="A572:A576"/>
    <mergeCell ref="B607:B611"/>
    <mergeCell ref="C607:C611"/>
    <mergeCell ref="A582:A586"/>
    <mergeCell ref="A617:A621"/>
    <mergeCell ref="B652:B656"/>
    <mergeCell ref="C652:C656"/>
    <mergeCell ref="A622:A626"/>
    <mergeCell ref="B657:B661"/>
    <mergeCell ref="C657:C661"/>
    <mergeCell ref="A607:A611"/>
    <mergeCell ref="B642:B646"/>
    <mergeCell ref="C642:C646"/>
    <mergeCell ref="A612:A616"/>
    <mergeCell ref="B647:B651"/>
    <mergeCell ref="C647:C651"/>
    <mergeCell ref="A597:A601"/>
    <mergeCell ref="B632:B636"/>
    <mergeCell ref="C632:C636"/>
    <mergeCell ref="A587:A591"/>
    <mergeCell ref="B622:B626"/>
    <mergeCell ref="C622:C626"/>
    <mergeCell ref="A627:A631"/>
    <mergeCell ref="B582:B586"/>
    <mergeCell ref="C662:C666"/>
    <mergeCell ref="A632:A636"/>
    <mergeCell ref="B667:B671"/>
    <mergeCell ref="C667:C671"/>
    <mergeCell ref="A637:A641"/>
    <mergeCell ref="A642:A646"/>
    <mergeCell ref="C612:C616"/>
    <mergeCell ref="A592:A596"/>
    <mergeCell ref="B627:B631"/>
    <mergeCell ref="C627:C631"/>
    <mergeCell ref="B617:B621"/>
    <mergeCell ref="C617:C621"/>
    <mergeCell ref="A602:A606"/>
    <mergeCell ref="B637:B641"/>
    <mergeCell ref="C637:C641"/>
    <mergeCell ref="C582:C586"/>
    <mergeCell ref="A567:A571"/>
    <mergeCell ref="B602:B606"/>
    <mergeCell ref="C602:C606"/>
    <mergeCell ref="A537:A541"/>
    <mergeCell ref="B572:B576"/>
    <mergeCell ref="C572:C576"/>
    <mergeCell ref="A542:A546"/>
    <mergeCell ref="B577:B581"/>
    <mergeCell ref="C577:C581"/>
    <mergeCell ref="A552:A556"/>
    <mergeCell ref="B587:B591"/>
    <mergeCell ref="C587:C591"/>
    <mergeCell ref="A557:A561"/>
    <mergeCell ref="B592:B596"/>
    <mergeCell ref="C592:C596"/>
    <mergeCell ref="A562:A566"/>
    <mergeCell ref="B597:B601"/>
    <mergeCell ref="C597:C601"/>
    <mergeCell ref="B562:B566"/>
    <mergeCell ref="C562:C566"/>
    <mergeCell ref="B567:B571"/>
    <mergeCell ref="C567:C571"/>
    <mergeCell ref="B552:B556"/>
    <mergeCell ref="B557:B561"/>
    <mergeCell ref="C557:C561"/>
    <mergeCell ref="A547:A551"/>
    <mergeCell ref="B542:B546"/>
    <mergeCell ref="C542:C546"/>
    <mergeCell ref="B547:B551"/>
    <mergeCell ref="C547:C551"/>
    <mergeCell ref="B532:B536"/>
    <mergeCell ref="C532:C536"/>
    <mergeCell ref="B512:B516"/>
    <mergeCell ref="C512:C516"/>
    <mergeCell ref="B517:B521"/>
    <mergeCell ref="C517:C521"/>
    <mergeCell ref="A507:A511"/>
    <mergeCell ref="B507:B511"/>
    <mergeCell ref="C507:C511"/>
    <mergeCell ref="A512:A516"/>
    <mergeCell ref="C552:C556"/>
    <mergeCell ref="A522:A526"/>
    <mergeCell ref="B537:B541"/>
    <mergeCell ref="C537:C541"/>
    <mergeCell ref="A527:A531"/>
    <mergeCell ref="B522:B526"/>
    <mergeCell ref="C522:C526"/>
    <mergeCell ref="A532:A536"/>
    <mergeCell ref="B527:B531"/>
    <mergeCell ref="C527:C531"/>
    <mergeCell ref="A517:A521"/>
    <mergeCell ref="B497:B501"/>
    <mergeCell ref="C497:C501"/>
    <mergeCell ref="A497:A501"/>
    <mergeCell ref="B502:B506"/>
    <mergeCell ref="C502:C506"/>
    <mergeCell ref="B482:B486"/>
    <mergeCell ref="C482:C486"/>
    <mergeCell ref="A472:A476"/>
    <mergeCell ref="B467:B471"/>
    <mergeCell ref="C467:C471"/>
    <mergeCell ref="A487:A491"/>
    <mergeCell ref="B487:B491"/>
    <mergeCell ref="C487:C491"/>
    <mergeCell ref="A492:A496"/>
    <mergeCell ref="B492:B496"/>
    <mergeCell ref="C492:C496"/>
    <mergeCell ref="A502:A506"/>
    <mergeCell ref="A462:A466"/>
    <mergeCell ref="B472:B476"/>
    <mergeCell ref="C472:C476"/>
    <mergeCell ref="A467:A471"/>
    <mergeCell ref="A482:A486"/>
    <mergeCell ref="B437:B441"/>
    <mergeCell ref="C437:C441"/>
    <mergeCell ref="A437:A441"/>
    <mergeCell ref="B427:B431"/>
    <mergeCell ref="C427:C431"/>
    <mergeCell ref="A477:A481"/>
    <mergeCell ref="B477:B481"/>
    <mergeCell ref="C477:C481"/>
    <mergeCell ref="A447:A451"/>
    <mergeCell ref="B457:B461"/>
    <mergeCell ref="C457:C461"/>
    <mergeCell ref="B462:B466"/>
    <mergeCell ref="C462:C466"/>
    <mergeCell ref="A452:A456"/>
    <mergeCell ref="B447:B451"/>
    <mergeCell ref="C447:C451"/>
    <mergeCell ref="A457:A461"/>
    <mergeCell ref="B452:B456"/>
    <mergeCell ref="C452:C456"/>
    <mergeCell ref="A442:A446"/>
    <mergeCell ref="B442:B446"/>
    <mergeCell ref="C442:C446"/>
    <mergeCell ref="A422:A426"/>
    <mergeCell ref="B432:B436"/>
    <mergeCell ref="C432:C436"/>
    <mergeCell ref="A412:A416"/>
    <mergeCell ref="B417:B421"/>
    <mergeCell ref="C417:C421"/>
    <mergeCell ref="A417:A421"/>
    <mergeCell ref="A387:A391"/>
    <mergeCell ref="B422:B426"/>
    <mergeCell ref="C422:C426"/>
    <mergeCell ref="A407:A411"/>
    <mergeCell ref="A427:A431"/>
    <mergeCell ref="A432:A436"/>
    <mergeCell ref="A372:A376"/>
    <mergeCell ref="B407:B411"/>
    <mergeCell ref="C407:C411"/>
    <mergeCell ref="A377:A381"/>
    <mergeCell ref="B412:B416"/>
    <mergeCell ref="C412:C416"/>
    <mergeCell ref="A402:A406"/>
    <mergeCell ref="B392:B396"/>
    <mergeCell ref="C392:C396"/>
    <mergeCell ref="A392:A396"/>
    <mergeCell ref="A397:A401"/>
    <mergeCell ref="A367:A371"/>
    <mergeCell ref="B402:B406"/>
    <mergeCell ref="C402:C406"/>
    <mergeCell ref="A332:A336"/>
    <mergeCell ref="B367:B371"/>
    <mergeCell ref="C367:C371"/>
    <mergeCell ref="A352:A356"/>
    <mergeCell ref="B387:B391"/>
    <mergeCell ref="C387:C391"/>
    <mergeCell ref="A337:A341"/>
    <mergeCell ref="B372:B376"/>
    <mergeCell ref="C372:C376"/>
    <mergeCell ref="A342:A346"/>
    <mergeCell ref="B377:B381"/>
    <mergeCell ref="C377:C381"/>
    <mergeCell ref="A347:A351"/>
    <mergeCell ref="B382:B386"/>
    <mergeCell ref="C382:C386"/>
    <mergeCell ref="A362:A366"/>
    <mergeCell ref="B397:B401"/>
    <mergeCell ref="C397:C401"/>
    <mergeCell ref="A382:A386"/>
    <mergeCell ref="B357:B361"/>
    <mergeCell ref="C357:C361"/>
    <mergeCell ref="B362:B366"/>
    <mergeCell ref="C362:C366"/>
    <mergeCell ref="A312:A316"/>
    <mergeCell ref="B347:B351"/>
    <mergeCell ref="C347:C351"/>
    <mergeCell ref="A317:A321"/>
    <mergeCell ref="B352:B356"/>
    <mergeCell ref="C352:C356"/>
    <mergeCell ref="A357:A361"/>
    <mergeCell ref="A302:A306"/>
    <mergeCell ref="B337:B341"/>
    <mergeCell ref="C337:C341"/>
    <mergeCell ref="A307:A311"/>
    <mergeCell ref="B342:B346"/>
    <mergeCell ref="C342:C346"/>
    <mergeCell ref="A282:A286"/>
    <mergeCell ref="B317:B321"/>
    <mergeCell ref="C317:C321"/>
    <mergeCell ref="A292:A296"/>
    <mergeCell ref="B327:B331"/>
    <mergeCell ref="C327:C331"/>
    <mergeCell ref="A287:A291"/>
    <mergeCell ref="B322:B326"/>
    <mergeCell ref="C322:C326"/>
    <mergeCell ref="A297:A301"/>
    <mergeCell ref="B332:B336"/>
    <mergeCell ref="C332:C336"/>
    <mergeCell ref="A322:A326"/>
    <mergeCell ref="B282:B286"/>
    <mergeCell ref="C282:C286"/>
    <mergeCell ref="B287:B291"/>
    <mergeCell ref="C287:C291"/>
    <mergeCell ref="A327:A331"/>
    <mergeCell ref="A272:A276"/>
    <mergeCell ref="B307:B311"/>
    <mergeCell ref="C307:C311"/>
    <mergeCell ref="A277:A281"/>
    <mergeCell ref="B312:B316"/>
    <mergeCell ref="C312:C316"/>
    <mergeCell ref="C297:C301"/>
    <mergeCell ref="A217:A221"/>
    <mergeCell ref="A262:A266"/>
    <mergeCell ref="A267:A271"/>
    <mergeCell ref="B302:B306"/>
    <mergeCell ref="C302:C306"/>
    <mergeCell ref="C277:C281"/>
    <mergeCell ref="B292:B296"/>
    <mergeCell ref="C292:C296"/>
    <mergeCell ref="A257:A261"/>
    <mergeCell ref="A242:A246"/>
    <mergeCell ref="C267:C271"/>
    <mergeCell ref="B267:B271"/>
    <mergeCell ref="A232:A236"/>
    <mergeCell ref="B272:B276"/>
    <mergeCell ref="C272:C276"/>
    <mergeCell ref="A237:A241"/>
    <mergeCell ref="C252:C256"/>
    <mergeCell ref="C257:C261"/>
    <mergeCell ref="B262:B266"/>
    <mergeCell ref="A222:A226"/>
    <mergeCell ref="A227:A231"/>
    <mergeCell ref="C262:C266"/>
    <mergeCell ref="A207:A211"/>
    <mergeCell ref="B242:B246"/>
    <mergeCell ref="C242:C246"/>
    <mergeCell ref="C247:C251"/>
    <mergeCell ref="A212:A216"/>
    <mergeCell ref="B247:B251"/>
    <mergeCell ref="A247:A251"/>
    <mergeCell ref="A252:A256"/>
    <mergeCell ref="B237:B241"/>
    <mergeCell ref="B252:B256"/>
    <mergeCell ref="B257:B261"/>
    <mergeCell ref="C237:C241"/>
    <mergeCell ref="A147:A151"/>
    <mergeCell ref="A182:A186"/>
    <mergeCell ref="A187:A191"/>
    <mergeCell ref="A192:A196"/>
    <mergeCell ref="A197:A201"/>
    <mergeCell ref="C207:C211"/>
    <mergeCell ref="C217:C221"/>
    <mergeCell ref="C222:C226"/>
    <mergeCell ref="C227:C231"/>
    <mergeCell ref="C152:C156"/>
    <mergeCell ref="C157:C161"/>
    <mergeCell ref="C162:C166"/>
    <mergeCell ref="C167:C171"/>
    <mergeCell ref="A202:A206"/>
    <mergeCell ref="A152:A156"/>
    <mergeCell ref="A157:A161"/>
    <mergeCell ref="A162:A166"/>
    <mergeCell ref="A167:A171"/>
    <mergeCell ref="A172:A176"/>
    <mergeCell ref="A177:A181"/>
    <mergeCell ref="A30:A35"/>
    <mergeCell ref="R3:R4"/>
    <mergeCell ref="B142:B146"/>
    <mergeCell ref="C142:C146"/>
    <mergeCell ref="C147:C151"/>
    <mergeCell ref="A132:A136"/>
    <mergeCell ref="C132:C136"/>
    <mergeCell ref="C126:C131"/>
    <mergeCell ref="C108:C113"/>
    <mergeCell ref="A36:A41"/>
    <mergeCell ref="A54:A59"/>
    <mergeCell ref="A60:A65"/>
    <mergeCell ref="A66:A71"/>
    <mergeCell ref="A72:A77"/>
    <mergeCell ref="A78:A83"/>
    <mergeCell ref="A90:A95"/>
    <mergeCell ref="A96:A101"/>
    <mergeCell ref="A102:A107"/>
    <mergeCell ref="A108:A113"/>
    <mergeCell ref="A114:A119"/>
    <mergeCell ref="A120:A125"/>
    <mergeCell ref="A126:A131"/>
    <mergeCell ref="A137:A141"/>
    <mergeCell ref="A142:A146"/>
    <mergeCell ref="A48:A53"/>
    <mergeCell ref="B48:B53"/>
    <mergeCell ref="C48:C53"/>
    <mergeCell ref="C54:C59"/>
    <mergeCell ref="B96:B101"/>
    <mergeCell ref="B102:B107"/>
    <mergeCell ref="B108:B113"/>
    <mergeCell ref="B114:B119"/>
    <mergeCell ref="B120:B125"/>
    <mergeCell ref="C90:C95"/>
    <mergeCell ref="C96:C101"/>
    <mergeCell ref="C102:C107"/>
    <mergeCell ref="C114:C119"/>
    <mergeCell ref="C120:C125"/>
    <mergeCell ref="C60:C65"/>
    <mergeCell ref="C78:C83"/>
    <mergeCell ref="C72:C77"/>
    <mergeCell ref="C66:C71"/>
    <mergeCell ref="C84:C89"/>
    <mergeCell ref="C42:C47"/>
    <mergeCell ref="B42:B47"/>
    <mergeCell ref="C36:C41"/>
    <mergeCell ref="Q12:Q17"/>
    <mergeCell ref="C18:C23"/>
    <mergeCell ref="B18:B23"/>
    <mergeCell ref="B30:B35"/>
    <mergeCell ref="C30:C35"/>
    <mergeCell ref="B232:B236"/>
    <mergeCell ref="B147:B151"/>
    <mergeCell ref="B152:B156"/>
    <mergeCell ref="B157:B161"/>
    <mergeCell ref="B90:B95"/>
    <mergeCell ref="C172:C176"/>
    <mergeCell ref="B137:B141"/>
    <mergeCell ref="C137:C141"/>
    <mergeCell ref="C232:C236"/>
    <mergeCell ref="C202:C206"/>
    <mergeCell ref="C212:C216"/>
    <mergeCell ref="C177:C181"/>
    <mergeCell ref="C182:C186"/>
    <mergeCell ref="C187:C191"/>
    <mergeCell ref="C192:C196"/>
    <mergeCell ref="C197:C201"/>
    <mergeCell ref="A18:A23"/>
    <mergeCell ref="B126:B131"/>
    <mergeCell ref="B132:B136"/>
    <mergeCell ref="B277:B281"/>
    <mergeCell ref="B297:B301"/>
    <mergeCell ref="B222:B226"/>
    <mergeCell ref="B227:B231"/>
    <mergeCell ref="B217:B221"/>
    <mergeCell ref="B162:B166"/>
    <mergeCell ref="B172:B176"/>
    <mergeCell ref="B207:B211"/>
    <mergeCell ref="B167:B171"/>
    <mergeCell ref="B202:B206"/>
    <mergeCell ref="B212:B216"/>
    <mergeCell ref="B177:B181"/>
    <mergeCell ref="B182:B186"/>
    <mergeCell ref="B187:B191"/>
    <mergeCell ref="B192:B196"/>
    <mergeCell ref="B197:B201"/>
    <mergeCell ref="A42:A47"/>
    <mergeCell ref="B66:B71"/>
    <mergeCell ref="B72:B77"/>
    <mergeCell ref="B54:B59"/>
    <mergeCell ref="B78:B83"/>
    <mergeCell ref="A2:Q2"/>
    <mergeCell ref="A24:A29"/>
    <mergeCell ref="B24:B29"/>
    <mergeCell ref="C24:C29"/>
    <mergeCell ref="B84:B89"/>
    <mergeCell ref="B36:B41"/>
    <mergeCell ref="B60:B65"/>
    <mergeCell ref="A1:Q1"/>
    <mergeCell ref="B6:B11"/>
    <mergeCell ref="B3:B4"/>
    <mergeCell ref="C3:C4"/>
    <mergeCell ref="E3:I3"/>
    <mergeCell ref="A3:A4"/>
    <mergeCell ref="J3:L3"/>
    <mergeCell ref="M3:N3"/>
    <mergeCell ref="C6:C11"/>
    <mergeCell ref="D3:D4"/>
    <mergeCell ref="Q6:Q11"/>
    <mergeCell ref="O3:P3"/>
    <mergeCell ref="A6:A11"/>
    <mergeCell ref="A12:A17"/>
    <mergeCell ref="B12:B17"/>
    <mergeCell ref="C12:C17"/>
    <mergeCell ref="Q3:Q4"/>
  </mergeCells>
  <pageMargins left="0.2" right="0.15748031496062992" top="0.55118110236220474" bottom="0.15748031496062992" header="0.35433070866141736" footer="0.31496062992125984"/>
  <pageSetup paperSize="9" scale="9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Popova_A</cp:lastModifiedBy>
  <cp:lastPrinted>2025-05-12T07:13:47Z</cp:lastPrinted>
  <dcterms:created xsi:type="dcterms:W3CDTF">2016-01-25T11:04:51Z</dcterms:created>
  <dcterms:modified xsi:type="dcterms:W3CDTF">2025-05-12T07:13:50Z</dcterms:modified>
</cp:coreProperties>
</file>