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0785"/>
  </bookViews>
  <sheets>
    <sheet name="ОБЩ.ПО РАЙОНАМ 2022-2024" sheetId="5" r:id="rId1"/>
  </sheets>
  <calcPr calcId="125725"/>
</workbook>
</file>

<file path=xl/calcChain.xml><?xml version="1.0" encoding="utf-8"?>
<calcChain xmlns="http://schemas.openxmlformats.org/spreadsheetml/2006/main">
  <c r="H13" i="5"/>
  <c r="E34"/>
  <c r="E32"/>
  <c r="E27"/>
  <c r="E17"/>
  <c r="E14"/>
  <c r="E31"/>
  <c r="E159" l="1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158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09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60"/>
  <c r="E28"/>
  <c r="E26"/>
  <c r="E24"/>
  <c r="E19"/>
  <c r="E18"/>
  <c r="E16"/>
  <c r="E13"/>
  <c r="E12"/>
  <c r="E11"/>
  <c r="D159" l="1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158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09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61"/>
  <c r="D60"/>
  <c r="H51" l="1"/>
  <c r="G51" s="1"/>
  <c r="D54"/>
  <c r="F109" s="1"/>
  <c r="E54"/>
  <c r="C54"/>
  <c r="F60" s="1"/>
  <c r="H42"/>
  <c r="G42" s="1"/>
  <c r="J42"/>
  <c r="I42" s="1"/>
  <c r="L42"/>
  <c r="K42" s="1"/>
  <c r="G88" l="1"/>
  <c r="B88" s="1"/>
  <c r="G89"/>
  <c r="B89" s="1"/>
  <c r="G90"/>
  <c r="B90" s="1"/>
  <c r="G91"/>
  <c r="B91" s="1"/>
  <c r="G92"/>
  <c r="B92" s="1"/>
  <c r="G93"/>
  <c r="B93" s="1"/>
  <c r="G94"/>
  <c r="B94" s="1"/>
  <c r="G95"/>
  <c r="B95" s="1"/>
  <c r="G96"/>
  <c r="B96" s="1"/>
  <c r="G97"/>
  <c r="B97" s="1"/>
  <c r="G98"/>
  <c r="B98" s="1"/>
  <c r="G99"/>
  <c r="B99" s="1"/>
  <c r="G100"/>
  <c r="B100" s="1"/>
  <c r="G101"/>
  <c r="B101" s="1"/>
  <c r="G102"/>
  <c r="B102" s="1"/>
  <c r="G103"/>
  <c r="B103" s="1"/>
  <c r="G104"/>
  <c r="B104" s="1"/>
  <c r="G105"/>
  <c r="B105" s="1"/>
  <c r="G106"/>
  <c r="B106" s="1"/>
  <c r="G137"/>
  <c r="B137" s="1"/>
  <c r="G138"/>
  <c r="B138" s="1"/>
  <c r="G139"/>
  <c r="B139" s="1"/>
  <c r="G140"/>
  <c r="B140" s="1"/>
  <c r="G141"/>
  <c r="B141" s="1"/>
  <c r="G142"/>
  <c r="B142" s="1"/>
  <c r="G143"/>
  <c r="B143" s="1"/>
  <c r="G144"/>
  <c r="B144" s="1"/>
  <c r="G145"/>
  <c r="B145" s="1"/>
  <c r="G146"/>
  <c r="B146" s="1"/>
  <c r="G147"/>
  <c r="B147" s="1"/>
  <c r="G148"/>
  <c r="B148" s="1"/>
  <c r="G149"/>
  <c r="B149" s="1"/>
  <c r="G150"/>
  <c r="B150" s="1"/>
  <c r="G151"/>
  <c r="B151" s="1"/>
  <c r="G152"/>
  <c r="B152" s="1"/>
  <c r="G153"/>
  <c r="B153" s="1"/>
  <c r="G154"/>
  <c r="B154" s="1"/>
  <c r="G155"/>
  <c r="B155" s="1"/>
  <c r="G186"/>
  <c r="B186" s="1"/>
  <c r="G187"/>
  <c r="B187" s="1"/>
  <c r="G188"/>
  <c r="B188" s="1"/>
  <c r="G189"/>
  <c r="B189" s="1"/>
  <c r="G190"/>
  <c r="B190" s="1"/>
  <c r="G191"/>
  <c r="B191" s="1"/>
  <c r="G192"/>
  <c r="B192" s="1"/>
  <c r="G193"/>
  <c r="B193" s="1"/>
  <c r="G194"/>
  <c r="B194" s="1"/>
  <c r="G195"/>
  <c r="B195" s="1"/>
  <c r="G196"/>
  <c r="B196" s="1"/>
  <c r="G197"/>
  <c r="B197" s="1"/>
  <c r="G198"/>
  <c r="B198" s="1"/>
  <c r="G199"/>
  <c r="B199" s="1"/>
  <c r="G200"/>
  <c r="B200" s="1"/>
  <c r="G201"/>
  <c r="B201" s="1"/>
  <c r="G202"/>
  <c r="B202" s="1"/>
  <c r="G203"/>
  <c r="B203" s="1"/>
  <c r="G204"/>
  <c r="B204" s="1"/>
  <c r="L8"/>
  <c r="K8" s="1"/>
  <c r="L9"/>
  <c r="K9" s="1"/>
  <c r="L10"/>
  <c r="K10" s="1"/>
  <c r="L11"/>
  <c r="K11" s="1"/>
  <c r="L12"/>
  <c r="K12" s="1"/>
  <c r="L13"/>
  <c r="K13" s="1"/>
  <c r="L14"/>
  <c r="K14" s="1"/>
  <c r="L15"/>
  <c r="K15" s="1"/>
  <c r="L16"/>
  <c r="K16" s="1"/>
  <c r="L17"/>
  <c r="K17" s="1"/>
  <c r="L18"/>
  <c r="K18" s="1"/>
  <c r="L19"/>
  <c r="K19" s="1"/>
  <c r="L20"/>
  <c r="K20" s="1"/>
  <c r="L21"/>
  <c r="K21" s="1"/>
  <c r="L22"/>
  <c r="K22" s="1"/>
  <c r="L23"/>
  <c r="K23" s="1"/>
  <c r="L24"/>
  <c r="K24" s="1"/>
  <c r="L25"/>
  <c r="K25" s="1"/>
  <c r="L26"/>
  <c r="K26" s="1"/>
  <c r="L27"/>
  <c r="K27" s="1"/>
  <c r="L28"/>
  <c r="K28" s="1"/>
  <c r="L29"/>
  <c r="K29" s="1"/>
  <c r="L30"/>
  <c r="K30" s="1"/>
  <c r="L31"/>
  <c r="K31" s="1"/>
  <c r="L32"/>
  <c r="K32" s="1"/>
  <c r="L33"/>
  <c r="K33" s="1"/>
  <c r="L34"/>
  <c r="K34" s="1"/>
  <c r="L35"/>
  <c r="K35" s="1"/>
  <c r="L36"/>
  <c r="K36" s="1"/>
  <c r="L37"/>
  <c r="K37" s="1"/>
  <c r="L38"/>
  <c r="K38" s="1"/>
  <c r="L39"/>
  <c r="K39" s="1"/>
  <c r="L40"/>
  <c r="K40" s="1"/>
  <c r="L41"/>
  <c r="K41" s="1"/>
  <c r="L43"/>
  <c r="K43" s="1"/>
  <c r="L44"/>
  <c r="K44" s="1"/>
  <c r="L45"/>
  <c r="K45" s="1"/>
  <c r="L46"/>
  <c r="K46" s="1"/>
  <c r="L47"/>
  <c r="K47" s="1"/>
  <c r="L48"/>
  <c r="K48" s="1"/>
  <c r="L49"/>
  <c r="K49" s="1"/>
  <c r="L50"/>
  <c r="K50" s="1"/>
  <c r="L51"/>
  <c r="K51" s="1"/>
  <c r="L52"/>
  <c r="K52" s="1"/>
  <c r="L53"/>
  <c r="K53" s="1"/>
  <c r="L7"/>
  <c r="J35"/>
  <c r="I35" s="1"/>
  <c r="J36"/>
  <c r="I36" s="1"/>
  <c r="J37"/>
  <c r="I37" s="1"/>
  <c r="J38"/>
  <c r="I38" s="1"/>
  <c r="J39"/>
  <c r="I39" s="1"/>
  <c r="J40"/>
  <c r="I40" s="1"/>
  <c r="J41"/>
  <c r="I41" s="1"/>
  <c r="J43"/>
  <c r="I43" s="1"/>
  <c r="J44"/>
  <c r="I44" s="1"/>
  <c r="J45"/>
  <c r="I45" s="1"/>
  <c r="J46"/>
  <c r="I46" s="1"/>
  <c r="J47"/>
  <c r="I47" s="1"/>
  <c r="J48"/>
  <c r="I48" s="1"/>
  <c r="J49"/>
  <c r="I49" s="1"/>
  <c r="J50"/>
  <c r="I50" s="1"/>
  <c r="J51"/>
  <c r="I51" s="1"/>
  <c r="J52"/>
  <c r="I52" s="1"/>
  <c r="J53"/>
  <c r="I53" s="1"/>
  <c r="H35"/>
  <c r="G35" s="1"/>
  <c r="H36"/>
  <c r="G36" s="1"/>
  <c r="H37"/>
  <c r="G37" s="1"/>
  <c r="H38"/>
  <c r="G38" s="1"/>
  <c r="H39"/>
  <c r="G39" s="1"/>
  <c r="H40"/>
  <c r="G40" s="1"/>
  <c r="H41"/>
  <c r="G41" s="1"/>
  <c r="H43"/>
  <c r="G43" s="1"/>
  <c r="H44"/>
  <c r="G44" s="1"/>
  <c r="H45"/>
  <c r="G45" s="1"/>
  <c r="H46"/>
  <c r="G46" s="1"/>
  <c r="H47"/>
  <c r="G47" s="1"/>
  <c r="H48"/>
  <c r="G48" s="1"/>
  <c r="H49"/>
  <c r="G49" s="1"/>
  <c r="H50"/>
  <c r="G50" s="1"/>
  <c r="H52"/>
  <c r="G52" s="1"/>
  <c r="H53"/>
  <c r="G53" s="1"/>
  <c r="K7" l="1"/>
  <c r="K54" s="1"/>
  <c r="L54"/>
  <c r="B158"/>
  <c r="G185" l="1"/>
  <c r="B185" s="1"/>
  <c r="G184"/>
  <c r="B184" s="1"/>
  <c r="G183"/>
  <c r="B183" s="1"/>
  <c r="G182"/>
  <c r="B182" s="1"/>
  <c r="G181"/>
  <c r="B181" s="1"/>
  <c r="G180"/>
  <c r="B180" s="1"/>
  <c r="G179"/>
  <c r="B179" s="1"/>
  <c r="G178"/>
  <c r="B178" s="1"/>
  <c r="G177"/>
  <c r="B177" s="1"/>
  <c r="G176"/>
  <c r="B176" s="1"/>
  <c r="G175"/>
  <c r="B175" s="1"/>
  <c r="G174"/>
  <c r="B174" s="1"/>
  <c r="G173"/>
  <c r="B173" s="1"/>
  <c r="G172"/>
  <c r="B172" s="1"/>
  <c r="G171"/>
  <c r="B171" s="1"/>
  <c r="G170"/>
  <c r="B170" s="1"/>
  <c r="G169"/>
  <c r="B169" s="1"/>
  <c r="G168"/>
  <c r="B168" s="1"/>
  <c r="G167"/>
  <c r="B167" s="1"/>
  <c r="G166"/>
  <c r="B166" s="1"/>
  <c r="G165"/>
  <c r="B165" s="1"/>
  <c r="G164"/>
  <c r="B164" s="1"/>
  <c r="G163"/>
  <c r="B163" s="1"/>
  <c r="G162"/>
  <c r="B162" s="1"/>
  <c r="G161"/>
  <c r="B161" s="1"/>
  <c r="G160"/>
  <c r="B160" s="1"/>
  <c r="G159"/>
  <c r="B159" s="1"/>
  <c r="G87"/>
  <c r="B87" s="1"/>
  <c r="G86"/>
  <c r="B86" s="1"/>
  <c r="G85"/>
  <c r="B85" s="1"/>
  <c r="G84"/>
  <c r="B84" s="1"/>
  <c r="G83"/>
  <c r="B83" s="1"/>
  <c r="G82"/>
  <c r="B82" s="1"/>
  <c r="G81"/>
  <c r="B81" s="1"/>
  <c r="G80"/>
  <c r="B80" s="1"/>
  <c r="G79"/>
  <c r="B79" s="1"/>
  <c r="G78"/>
  <c r="B78" s="1"/>
  <c r="G77"/>
  <c r="B77" s="1"/>
  <c r="G76"/>
  <c r="B76" s="1"/>
  <c r="G75"/>
  <c r="B75" s="1"/>
  <c r="G74"/>
  <c r="B74" s="1"/>
  <c r="G73"/>
  <c r="B73" s="1"/>
  <c r="G72"/>
  <c r="B72" s="1"/>
  <c r="G71"/>
  <c r="B71" s="1"/>
  <c r="G70"/>
  <c r="B70" s="1"/>
  <c r="G69"/>
  <c r="B69" s="1"/>
  <c r="G68"/>
  <c r="B68" s="1"/>
  <c r="G67"/>
  <c r="B67" s="1"/>
  <c r="G66"/>
  <c r="B66" s="1"/>
  <c r="G65"/>
  <c r="B65" s="1"/>
  <c r="G64"/>
  <c r="B64" s="1"/>
  <c r="G63"/>
  <c r="B63" s="1"/>
  <c r="G62"/>
  <c r="B62" s="1"/>
  <c r="G61"/>
  <c r="B61" s="1"/>
  <c r="J34"/>
  <c r="I34" s="1"/>
  <c r="J33"/>
  <c r="I33" s="1"/>
  <c r="J32"/>
  <c r="I32" s="1"/>
  <c r="J31"/>
  <c r="I31" s="1"/>
  <c r="J30"/>
  <c r="I30" s="1"/>
  <c r="J29"/>
  <c r="I29" s="1"/>
  <c r="J28"/>
  <c r="I28" s="1"/>
  <c r="J27"/>
  <c r="I27" s="1"/>
  <c r="J26"/>
  <c r="I26" s="1"/>
  <c r="J25"/>
  <c r="I25" s="1"/>
  <c r="J24"/>
  <c r="I24" s="1"/>
  <c r="J23"/>
  <c r="I23" s="1"/>
  <c r="J22"/>
  <c r="I22" s="1"/>
  <c r="J21"/>
  <c r="I21" s="1"/>
  <c r="J20"/>
  <c r="I20" s="1"/>
  <c r="J19"/>
  <c r="I19" s="1"/>
  <c r="J18"/>
  <c r="I18" s="1"/>
  <c r="J17"/>
  <c r="I17" s="1"/>
  <c r="J16"/>
  <c r="I16" s="1"/>
  <c r="J15"/>
  <c r="I15" s="1"/>
  <c r="J14"/>
  <c r="I14" s="1"/>
  <c r="J13"/>
  <c r="I13" s="1"/>
  <c r="J12"/>
  <c r="I12" s="1"/>
  <c r="J11"/>
  <c r="I11" s="1"/>
  <c r="J10"/>
  <c r="I10" s="1"/>
  <c r="J9"/>
  <c r="I9" s="1"/>
  <c r="J8"/>
  <c r="I8" s="1"/>
  <c r="J7"/>
  <c r="G136"/>
  <c r="B136" s="1"/>
  <c r="G135"/>
  <c r="B135" s="1"/>
  <c r="G134"/>
  <c r="B134" s="1"/>
  <c r="G133"/>
  <c r="B133" s="1"/>
  <c r="G132"/>
  <c r="B132" s="1"/>
  <c r="G131"/>
  <c r="B131" s="1"/>
  <c r="G130"/>
  <c r="B130" s="1"/>
  <c r="G129"/>
  <c r="B129" s="1"/>
  <c r="G128"/>
  <c r="B128" s="1"/>
  <c r="G127"/>
  <c r="B127" s="1"/>
  <c r="G126"/>
  <c r="B126" s="1"/>
  <c r="G125"/>
  <c r="B125" s="1"/>
  <c r="G124"/>
  <c r="B124" s="1"/>
  <c r="G123"/>
  <c r="B123" s="1"/>
  <c r="G122"/>
  <c r="B122" s="1"/>
  <c r="G121"/>
  <c r="B121" s="1"/>
  <c r="G120"/>
  <c r="B120" s="1"/>
  <c r="G119"/>
  <c r="B119" s="1"/>
  <c r="G118"/>
  <c r="B118" s="1"/>
  <c r="G117"/>
  <c r="B117" s="1"/>
  <c r="G116"/>
  <c r="B116" s="1"/>
  <c r="G115"/>
  <c r="B115" s="1"/>
  <c r="G114"/>
  <c r="B114" s="1"/>
  <c r="G113"/>
  <c r="B113" s="1"/>
  <c r="G112"/>
  <c r="B112" s="1"/>
  <c r="G111"/>
  <c r="B111" s="1"/>
  <c r="G110"/>
  <c r="B110" s="1"/>
  <c r="H34"/>
  <c r="G34" s="1"/>
  <c r="H33"/>
  <c r="G33" s="1"/>
  <c r="H32"/>
  <c r="G32" s="1"/>
  <c r="H31"/>
  <c r="G31" s="1"/>
  <c r="H30"/>
  <c r="G30" s="1"/>
  <c r="H29"/>
  <c r="G29" s="1"/>
  <c r="H28"/>
  <c r="G28" s="1"/>
  <c r="H27"/>
  <c r="G27" s="1"/>
  <c r="H26"/>
  <c r="G26" s="1"/>
  <c r="H25"/>
  <c r="G25" s="1"/>
  <c r="H24"/>
  <c r="G24" s="1"/>
  <c r="H23"/>
  <c r="G23" s="1"/>
  <c r="H22"/>
  <c r="G22" s="1"/>
  <c r="H21"/>
  <c r="G21" s="1"/>
  <c r="H20"/>
  <c r="G20" s="1"/>
  <c r="H19"/>
  <c r="G19" s="1"/>
  <c r="H18"/>
  <c r="G18" s="1"/>
  <c r="H17"/>
  <c r="G17" s="1"/>
  <c r="H16"/>
  <c r="G16" s="1"/>
  <c r="H15"/>
  <c r="G15" s="1"/>
  <c r="H14"/>
  <c r="G14" s="1"/>
  <c r="G13"/>
  <c r="H12"/>
  <c r="G12" s="1"/>
  <c r="H11"/>
  <c r="G11" s="1"/>
  <c r="H10"/>
  <c r="G10" s="1"/>
  <c r="H9"/>
  <c r="G9" s="1"/>
  <c r="H8"/>
  <c r="G8" s="1"/>
  <c r="H7"/>
  <c r="G7" l="1"/>
  <c r="G54" s="1"/>
  <c r="C60" s="1"/>
  <c r="B60" s="1"/>
  <c r="H54"/>
  <c r="I7"/>
  <c r="I54" s="1"/>
  <c r="C109" s="1"/>
  <c r="B109" s="1"/>
  <c r="J54"/>
</calcChain>
</file>

<file path=xl/sharedStrings.xml><?xml version="1.0" encoding="utf-8"?>
<sst xmlns="http://schemas.openxmlformats.org/spreadsheetml/2006/main" count="84" uniqueCount="67">
  <si>
    <t>БЕЛОВСКИЙ РАЙОН</t>
  </si>
  <si>
    <t>БОЛЬШЕСОЛДАТСКИЙ РАЙОН</t>
  </si>
  <si>
    <t>ГЛУШКОВСКИЙ РАЙОН</t>
  </si>
  <si>
    <t>ГОРШЕЧЕНСКИЙ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</si>
  <si>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</si>
  <si>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</si>
  <si>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</si>
  <si>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</si>
  <si>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</si>
  <si>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</si>
  <si>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</si>
  <si>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</si>
  <si>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МЕДВЕНСКИЙ РАЙОН</t>
  </si>
  <si>
    <t>МАНТУРОВСКИЙ РАЙОН</t>
  </si>
  <si>
    <t>ОБОЯНСКИЙ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</si>
  <si>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</si>
  <si>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</si>
  <si>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</si>
  <si>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</si>
  <si>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</si>
  <si>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</si>
  <si>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</si>
  <si>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</si>
  <si>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</si>
  <si>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</si>
  <si>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</si>
  <si>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ДМИТРИЕВСКИЙ РАЙОН</t>
  </si>
  <si>
    <t>ОКТЯБРЬСКИЙ РАЙОН</t>
  </si>
  <si>
    <t>Наименование муниципального образования</t>
  </si>
  <si>
    <t>Софинансирование расходных обязательств ОБ</t>
  </si>
  <si>
    <t>с учетом предельного</t>
  </si>
  <si>
    <t>с учетом 70%</t>
  </si>
  <si>
    <t>ВСЕГО</t>
  </si>
  <si>
    <t>Ст-ть ВСЕГО, (рублей)</t>
  </si>
  <si>
    <t>Ооо</t>
  </si>
  <si>
    <t>Ci оо</t>
  </si>
  <si>
    <t>РБОi</t>
  </si>
  <si>
    <t>Cоо</t>
  </si>
  <si>
    <t xml:space="preserve">ОСi = (Ооо * (Ci оо / РБОi) / (Cоо /РБОi))  </t>
  </si>
  <si>
    <t>Формула расчета с учетом предельного уровня софинансирования ОБ :</t>
  </si>
  <si>
    <t xml:space="preserve">ОСi </t>
  </si>
  <si>
    <t>2022 год</t>
  </si>
  <si>
    <t>№</t>
  </si>
  <si>
    <t>Предельный уровень софинансирования, %</t>
  </si>
  <si>
    <t>Расчет cубсидии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</si>
  <si>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поселок Магнитный Железногорского района</t>
  </si>
  <si>
    <t>поселок Горшечное Горшеченского района</t>
  </si>
  <si>
    <t>поселок Теткино Глушковского района</t>
  </si>
  <si>
    <t>поселок Золотухино Золотухинского района</t>
  </si>
  <si>
    <t>поселок Иванино Курчатовского района</t>
  </si>
  <si>
    <t>поселок Касторное Касторенского района</t>
  </si>
  <si>
    <t>поселок Кировский Пристенского района</t>
  </si>
  <si>
    <t>поселок Конышевка Конышевского района</t>
  </si>
  <si>
    <t>поселок Коренево Кореневского района</t>
  </si>
  <si>
    <t>поселок Медвенка Медвенского района</t>
  </si>
  <si>
    <t>поселок Поныри Поныровского района</t>
  </si>
  <si>
    <t>поселок Солнцево Солнцевского района</t>
  </si>
  <si>
    <t>поселок Тим Тимского района</t>
  </si>
  <si>
    <t>поселок Черемисиново Черемисиновского района</t>
  </si>
  <si>
    <t>город Суджа</t>
  </si>
  <si>
    <t>город Курск</t>
  </si>
  <si>
    <t>город Курчатов</t>
  </si>
  <si>
    <t>город Льгов</t>
  </si>
  <si>
    <t>город Щигры</t>
  </si>
  <si>
    <t>2023 год</t>
  </si>
  <si>
    <t>2024 год</t>
  </si>
  <si>
    <t>Приложение 2.7</t>
  </si>
</sst>
</file>

<file path=xl/styles.xml><?xml version="1.0" encoding="utf-8"?>
<styleSheet xmlns="http://schemas.openxmlformats.org/spreadsheetml/2006/main">
  <numFmts count="1">
    <numFmt numFmtId="164" formatCode="#,##0_р_.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0" xfId="0" applyFont="1"/>
    <xf numFmtId="4" fontId="1" fillId="0" borderId="11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3" fontId="1" fillId="0" borderId="42" xfId="0" applyNumberFormat="1" applyFont="1" applyBorder="1" applyAlignment="1">
      <alignment horizontal="center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3" fontId="1" fillId="0" borderId="41" xfId="0" applyNumberFormat="1" applyFont="1" applyBorder="1" applyAlignment="1">
      <alignment horizontal="center"/>
    </xf>
    <xf numFmtId="164" fontId="1" fillId="0" borderId="41" xfId="0" applyNumberFormat="1" applyFont="1" applyBorder="1" applyAlignment="1">
      <alignment horizontal="center" vertical="center" wrapText="1"/>
    </xf>
    <xf numFmtId="4" fontId="1" fillId="0" borderId="4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2"/>
  <sheetViews>
    <sheetView tabSelected="1" view="pageBreakPreview" topLeftCell="A151" zoomScale="60" zoomScaleNormal="100" workbookViewId="0">
      <selection activeCell="C204" sqref="C204:G204"/>
    </sheetView>
  </sheetViews>
  <sheetFormatPr defaultRowHeight="15"/>
  <cols>
    <col min="1" max="1" width="4.85546875" customWidth="1"/>
    <col min="2" max="2" width="31.7109375" customWidth="1"/>
    <col min="3" max="3" width="15.5703125" customWidth="1"/>
    <col min="4" max="4" width="14.28515625" customWidth="1"/>
    <col min="5" max="5" width="15.5703125" customWidth="1"/>
    <col min="6" max="6" width="15.28515625" customWidth="1"/>
    <col min="7" max="7" width="13" customWidth="1"/>
    <col min="8" max="8" width="13.5703125" customWidth="1"/>
    <col min="9" max="9" width="13" bestFit="1" customWidth="1"/>
    <col min="10" max="10" width="13.5703125" customWidth="1"/>
    <col min="11" max="11" width="13.140625" customWidth="1"/>
    <col min="12" max="12" width="16.28515625" customWidth="1"/>
  </cols>
  <sheetData>
    <row r="1" spans="1:16" ht="18.75">
      <c r="K1" s="82" t="s">
        <v>66</v>
      </c>
    </row>
    <row r="2" spans="1:16" ht="36" customHeight="1">
      <c r="A2" s="81" t="s">
        <v>44</v>
      </c>
      <c r="B2" s="81"/>
      <c r="C2" s="81"/>
      <c r="D2" s="81"/>
      <c r="E2" s="81"/>
      <c r="F2" s="81"/>
      <c r="G2" s="81"/>
      <c r="H2" s="81"/>
      <c r="I2" s="81"/>
      <c r="J2" s="81"/>
    </row>
    <row r="3" spans="1:16" ht="15.75" thickBot="1"/>
    <row r="4" spans="1:16" ht="31.5" customHeight="1" thickBot="1">
      <c r="A4" s="60" t="s">
        <v>42</v>
      </c>
      <c r="B4" s="60" t="s">
        <v>28</v>
      </c>
      <c r="C4" s="65" t="s">
        <v>33</v>
      </c>
      <c r="D4" s="66"/>
      <c r="E4" s="67"/>
      <c r="F4" s="60" t="s">
        <v>43</v>
      </c>
      <c r="G4" s="76" t="s">
        <v>29</v>
      </c>
      <c r="H4" s="77"/>
      <c r="I4" s="77"/>
      <c r="J4" s="77"/>
      <c r="K4" s="77"/>
      <c r="L4" s="78"/>
      <c r="M4" s="1"/>
      <c r="N4" s="1"/>
      <c r="O4" s="1"/>
      <c r="P4" s="1"/>
    </row>
    <row r="5" spans="1:16" ht="20.25" customHeight="1">
      <c r="A5" s="61"/>
      <c r="B5" s="61"/>
      <c r="C5" s="68">
        <v>2022</v>
      </c>
      <c r="D5" s="70">
        <v>2023</v>
      </c>
      <c r="E5" s="72">
        <v>2024</v>
      </c>
      <c r="F5" s="63"/>
      <c r="G5" s="74">
        <v>2022</v>
      </c>
      <c r="H5" s="75"/>
      <c r="I5" s="74">
        <v>2023</v>
      </c>
      <c r="J5" s="75"/>
      <c r="K5" s="74">
        <v>2024</v>
      </c>
      <c r="L5" s="75"/>
      <c r="M5" s="2"/>
      <c r="N5" s="2"/>
      <c r="O5" s="2"/>
      <c r="P5" s="1"/>
    </row>
    <row r="6" spans="1:16" ht="43.5" customHeight="1" thickBot="1">
      <c r="A6" s="62"/>
      <c r="B6" s="62"/>
      <c r="C6" s="69"/>
      <c r="D6" s="71"/>
      <c r="E6" s="73"/>
      <c r="F6" s="64"/>
      <c r="G6" s="13" t="s">
        <v>30</v>
      </c>
      <c r="H6" s="24" t="s">
        <v>31</v>
      </c>
      <c r="I6" s="13" t="s">
        <v>30</v>
      </c>
      <c r="J6" s="24" t="s">
        <v>31</v>
      </c>
      <c r="K6" s="13" t="s">
        <v>30</v>
      </c>
      <c r="L6" s="24" t="s">
        <v>31</v>
      </c>
      <c r="M6" s="1"/>
      <c r="N6" s="1"/>
      <c r="O6" s="1"/>
      <c r="P6" s="1"/>
    </row>
    <row r="7" spans="1:16" ht="15.6" customHeight="1">
      <c r="A7" s="8">
        <v>1</v>
      </c>
      <c r="B7" s="11" t="s">
        <v>0</v>
      </c>
      <c r="C7" s="9">
        <v>1571789</v>
      </c>
      <c r="D7" s="29">
        <v>1322000</v>
      </c>
      <c r="E7" s="29">
        <v>1228571</v>
      </c>
      <c r="F7" s="26">
        <v>97</v>
      </c>
      <c r="G7" s="22">
        <f>H7</f>
        <v>1100252</v>
      </c>
      <c r="H7" s="23">
        <f>ROUND(C7*70%,0)</f>
        <v>1100252</v>
      </c>
      <c r="I7" s="22">
        <f>J7</f>
        <v>925400</v>
      </c>
      <c r="J7" s="23">
        <f>ROUND(D7*70%,0)</f>
        <v>925400</v>
      </c>
      <c r="K7" s="23">
        <f>L7</f>
        <v>860000</v>
      </c>
      <c r="L7" s="23">
        <f>ROUND(E7*70%,0)</f>
        <v>860000</v>
      </c>
      <c r="M7" s="1"/>
      <c r="N7" s="1"/>
      <c r="O7" s="1"/>
      <c r="P7" s="1"/>
    </row>
    <row r="8" spans="1:16" ht="15.6" customHeight="1">
      <c r="A8" s="8">
        <v>2</v>
      </c>
      <c r="B8" s="7" t="s">
        <v>1</v>
      </c>
      <c r="C8" s="6">
        <v>1291500</v>
      </c>
      <c r="D8" s="30">
        <v>1086000</v>
      </c>
      <c r="E8" s="30">
        <v>1250000</v>
      </c>
      <c r="F8" s="27">
        <v>98</v>
      </c>
      <c r="G8" s="22">
        <f t="shared" ref="G8:G53" si="0">H8</f>
        <v>904050</v>
      </c>
      <c r="H8" s="23">
        <f t="shared" ref="H8:H53" si="1">ROUND(C8*70%,0)</f>
        <v>904050</v>
      </c>
      <c r="I8" s="22">
        <f t="shared" ref="I8:I53" si="2">J8</f>
        <v>760200</v>
      </c>
      <c r="J8" s="23">
        <f t="shared" ref="J8:J53" si="3">ROUND(D8*70%,0)</f>
        <v>760200</v>
      </c>
      <c r="K8" s="23">
        <f t="shared" ref="K8:K53" si="4">L8</f>
        <v>875000</v>
      </c>
      <c r="L8" s="23">
        <f t="shared" ref="L8:L53" si="5">ROUND(E8*70%,0)</f>
        <v>875000</v>
      </c>
      <c r="M8" s="1"/>
      <c r="N8" s="1"/>
      <c r="O8" s="1"/>
      <c r="P8" s="1"/>
    </row>
    <row r="9" spans="1:16" ht="15.6" customHeight="1">
      <c r="A9" s="8">
        <v>3</v>
      </c>
      <c r="B9" s="7" t="s">
        <v>2</v>
      </c>
      <c r="C9" s="6">
        <v>226500</v>
      </c>
      <c r="D9" s="30">
        <v>501000</v>
      </c>
      <c r="E9" s="30">
        <v>1157143</v>
      </c>
      <c r="F9" s="27">
        <v>98</v>
      </c>
      <c r="G9" s="22">
        <f t="shared" si="0"/>
        <v>158550</v>
      </c>
      <c r="H9" s="23">
        <f t="shared" si="1"/>
        <v>158550</v>
      </c>
      <c r="I9" s="22">
        <f t="shared" si="2"/>
        <v>350700</v>
      </c>
      <c r="J9" s="23">
        <f t="shared" si="3"/>
        <v>350700</v>
      </c>
      <c r="K9" s="23">
        <f t="shared" si="4"/>
        <v>810000</v>
      </c>
      <c r="L9" s="23">
        <f t="shared" si="5"/>
        <v>810000</v>
      </c>
      <c r="M9" s="1"/>
      <c r="N9" s="1"/>
      <c r="O9" s="1"/>
      <c r="P9" s="1"/>
    </row>
    <row r="10" spans="1:16" ht="15.6" customHeight="1">
      <c r="A10" s="8">
        <v>4</v>
      </c>
      <c r="B10" s="7" t="s">
        <v>3</v>
      </c>
      <c r="C10" s="6">
        <v>1420500</v>
      </c>
      <c r="D10" s="30">
        <v>1464000</v>
      </c>
      <c r="E10" s="30">
        <v>1314286</v>
      </c>
      <c r="F10" s="27">
        <v>96</v>
      </c>
      <c r="G10" s="22">
        <f t="shared" si="0"/>
        <v>994350</v>
      </c>
      <c r="H10" s="23">
        <f t="shared" si="1"/>
        <v>994350</v>
      </c>
      <c r="I10" s="22">
        <f t="shared" si="2"/>
        <v>1024800</v>
      </c>
      <c r="J10" s="23">
        <f t="shared" si="3"/>
        <v>1024800</v>
      </c>
      <c r="K10" s="23">
        <f t="shared" si="4"/>
        <v>920000</v>
      </c>
      <c r="L10" s="23">
        <f t="shared" si="5"/>
        <v>920000</v>
      </c>
      <c r="M10" s="1"/>
      <c r="N10" s="1"/>
      <c r="O10" s="1"/>
      <c r="P10" s="1"/>
    </row>
    <row r="11" spans="1:16" ht="15.6" customHeight="1">
      <c r="A11" s="8">
        <v>5</v>
      </c>
      <c r="B11" s="7" t="s">
        <v>26</v>
      </c>
      <c r="C11" s="6">
        <v>3863092</v>
      </c>
      <c r="D11" s="30">
        <v>5127554</v>
      </c>
      <c r="E11" s="30">
        <f>1171429+2285784</f>
        <v>3457213</v>
      </c>
      <c r="F11" s="27">
        <v>99</v>
      </c>
      <c r="G11" s="22">
        <f t="shared" si="0"/>
        <v>2704164</v>
      </c>
      <c r="H11" s="23">
        <f t="shared" si="1"/>
        <v>2704164</v>
      </c>
      <c r="I11" s="22">
        <f t="shared" si="2"/>
        <v>3589288</v>
      </c>
      <c r="J11" s="23">
        <f t="shared" si="3"/>
        <v>3589288</v>
      </c>
      <c r="K11" s="23">
        <f t="shared" si="4"/>
        <v>2420049</v>
      </c>
      <c r="L11" s="23">
        <f t="shared" si="5"/>
        <v>2420049</v>
      </c>
      <c r="M11" s="1"/>
      <c r="N11" s="1"/>
      <c r="O11" s="1"/>
      <c r="P11" s="1"/>
    </row>
    <row r="12" spans="1:16" ht="15.6" customHeight="1">
      <c r="A12" s="8">
        <v>6</v>
      </c>
      <c r="B12" s="7" t="s">
        <v>4</v>
      </c>
      <c r="C12" s="6">
        <v>757024</v>
      </c>
      <c r="D12" s="30">
        <v>2700371</v>
      </c>
      <c r="E12" s="30">
        <f>1285714+407800</f>
        <v>1693514</v>
      </c>
      <c r="F12" s="27">
        <v>96</v>
      </c>
      <c r="G12" s="22">
        <f t="shared" si="0"/>
        <v>529917</v>
      </c>
      <c r="H12" s="23">
        <f t="shared" si="1"/>
        <v>529917</v>
      </c>
      <c r="I12" s="22">
        <f t="shared" si="2"/>
        <v>1890260</v>
      </c>
      <c r="J12" s="23">
        <f t="shared" si="3"/>
        <v>1890260</v>
      </c>
      <c r="K12" s="23">
        <f t="shared" si="4"/>
        <v>1185460</v>
      </c>
      <c r="L12" s="23">
        <f t="shared" si="5"/>
        <v>1185460</v>
      </c>
      <c r="M12" s="1"/>
      <c r="N12" s="1"/>
      <c r="O12" s="1"/>
      <c r="P12" s="1"/>
    </row>
    <row r="13" spans="1:16" ht="15.6" customHeight="1">
      <c r="A13" s="8">
        <v>7</v>
      </c>
      <c r="B13" s="50" t="s">
        <v>5</v>
      </c>
      <c r="C13" s="51">
        <v>2951325.4</v>
      </c>
      <c r="D13" s="30">
        <v>2812059</v>
      </c>
      <c r="E13" s="30">
        <f>1214286+1334807</f>
        <v>2549093</v>
      </c>
      <c r="F13" s="52">
        <v>98</v>
      </c>
      <c r="G13" s="53">
        <f t="shared" si="0"/>
        <v>2065928</v>
      </c>
      <c r="H13" s="54">
        <f>ROUND(C13*70%,0)</f>
        <v>2065928</v>
      </c>
      <c r="I13" s="22">
        <f t="shared" si="2"/>
        <v>1968441</v>
      </c>
      <c r="J13" s="23">
        <f t="shared" si="3"/>
        <v>1968441</v>
      </c>
      <c r="K13" s="23">
        <f t="shared" si="4"/>
        <v>1784365</v>
      </c>
      <c r="L13" s="23">
        <f t="shared" si="5"/>
        <v>1784365</v>
      </c>
      <c r="M13" s="1"/>
      <c r="N13" s="1"/>
      <c r="O13" s="1"/>
      <c r="P13" s="1"/>
    </row>
    <row r="14" spans="1:16" ht="15.6" customHeight="1">
      <c r="A14" s="8">
        <v>8</v>
      </c>
      <c r="B14" s="7" t="s">
        <v>8</v>
      </c>
      <c r="C14" s="6">
        <v>576101</v>
      </c>
      <c r="D14" s="30">
        <v>352165</v>
      </c>
      <c r="E14" s="30">
        <f>1192857+214286</f>
        <v>1407143</v>
      </c>
      <c r="F14" s="27">
        <v>99</v>
      </c>
      <c r="G14" s="22">
        <f t="shared" si="0"/>
        <v>403271</v>
      </c>
      <c r="H14" s="23">
        <f t="shared" si="1"/>
        <v>403271</v>
      </c>
      <c r="I14" s="22">
        <f t="shared" si="2"/>
        <v>246516</v>
      </c>
      <c r="J14" s="23">
        <f t="shared" si="3"/>
        <v>246516</v>
      </c>
      <c r="K14" s="23">
        <f t="shared" si="4"/>
        <v>985000</v>
      </c>
      <c r="L14" s="23">
        <f t="shared" si="5"/>
        <v>985000</v>
      </c>
      <c r="M14" s="1"/>
      <c r="N14" s="1"/>
      <c r="O14" s="1"/>
      <c r="P14" s="1"/>
    </row>
    <row r="15" spans="1:16" ht="15.6" customHeight="1">
      <c r="A15" s="8">
        <v>9</v>
      </c>
      <c r="B15" s="7" t="s">
        <v>7</v>
      </c>
      <c r="C15" s="6">
        <v>1730100</v>
      </c>
      <c r="D15" s="30">
        <v>1081000</v>
      </c>
      <c r="E15" s="30">
        <v>1185714</v>
      </c>
      <c r="F15" s="27">
        <v>98</v>
      </c>
      <c r="G15" s="22">
        <f t="shared" si="0"/>
        <v>1211070</v>
      </c>
      <c r="H15" s="23">
        <f t="shared" si="1"/>
        <v>1211070</v>
      </c>
      <c r="I15" s="22">
        <f t="shared" si="2"/>
        <v>756700</v>
      </c>
      <c r="J15" s="23">
        <f t="shared" si="3"/>
        <v>756700</v>
      </c>
      <c r="K15" s="23">
        <f t="shared" si="4"/>
        <v>830000</v>
      </c>
      <c r="L15" s="23">
        <f t="shared" si="5"/>
        <v>830000</v>
      </c>
      <c r="M15" s="1"/>
      <c r="N15" s="1"/>
      <c r="O15" s="1"/>
      <c r="P15" s="1"/>
    </row>
    <row r="16" spans="1:16" ht="15.6" customHeight="1">
      <c r="A16" s="8">
        <v>10</v>
      </c>
      <c r="B16" s="7" t="s">
        <v>6</v>
      </c>
      <c r="C16" s="6">
        <v>2071486</v>
      </c>
      <c r="D16" s="30">
        <v>965050</v>
      </c>
      <c r="E16" s="30">
        <f>1228571+1163947</f>
        <v>2392518</v>
      </c>
      <c r="F16" s="27">
        <v>98</v>
      </c>
      <c r="G16" s="22">
        <f t="shared" si="0"/>
        <v>1450040</v>
      </c>
      <c r="H16" s="23">
        <f t="shared" si="1"/>
        <v>1450040</v>
      </c>
      <c r="I16" s="22">
        <f t="shared" si="2"/>
        <v>675535</v>
      </c>
      <c r="J16" s="23">
        <f t="shared" si="3"/>
        <v>675535</v>
      </c>
      <c r="K16" s="23">
        <f t="shared" si="4"/>
        <v>1674763</v>
      </c>
      <c r="L16" s="23">
        <f t="shared" si="5"/>
        <v>1674763</v>
      </c>
      <c r="M16" s="1"/>
      <c r="N16" s="1"/>
      <c r="O16" s="1"/>
      <c r="P16" s="1"/>
    </row>
    <row r="17" spans="1:16" ht="15.6" customHeight="1">
      <c r="A17" s="8">
        <v>11</v>
      </c>
      <c r="B17" s="7" t="s">
        <v>9</v>
      </c>
      <c r="C17" s="6">
        <v>3100261</v>
      </c>
      <c r="D17" s="30">
        <v>2358248</v>
      </c>
      <c r="E17" s="30">
        <f>1328571+2748449</f>
        <v>4077020</v>
      </c>
      <c r="F17" s="27">
        <v>96</v>
      </c>
      <c r="G17" s="22">
        <f t="shared" si="0"/>
        <v>2170183</v>
      </c>
      <c r="H17" s="23">
        <f t="shared" si="1"/>
        <v>2170183</v>
      </c>
      <c r="I17" s="22">
        <f t="shared" si="2"/>
        <v>1650774</v>
      </c>
      <c r="J17" s="23">
        <f t="shared" si="3"/>
        <v>1650774</v>
      </c>
      <c r="K17" s="23">
        <f t="shared" si="4"/>
        <v>2853914</v>
      </c>
      <c r="L17" s="23">
        <f t="shared" si="5"/>
        <v>2853914</v>
      </c>
      <c r="M17" s="1"/>
      <c r="N17" s="1"/>
      <c r="O17" s="1"/>
      <c r="P17" s="1"/>
    </row>
    <row r="18" spans="1:16" ht="15.6" customHeight="1">
      <c r="A18" s="8">
        <v>12</v>
      </c>
      <c r="B18" s="7" t="s">
        <v>10</v>
      </c>
      <c r="C18" s="6">
        <v>2018946</v>
      </c>
      <c r="D18" s="30">
        <v>424000</v>
      </c>
      <c r="E18" s="30">
        <f>1214286+37072</f>
        <v>1251358</v>
      </c>
      <c r="F18" s="27">
        <v>98</v>
      </c>
      <c r="G18" s="22">
        <f t="shared" si="0"/>
        <v>1413262</v>
      </c>
      <c r="H18" s="23">
        <f t="shared" si="1"/>
        <v>1413262</v>
      </c>
      <c r="I18" s="22">
        <f t="shared" si="2"/>
        <v>296800</v>
      </c>
      <c r="J18" s="23">
        <f t="shared" si="3"/>
        <v>296800</v>
      </c>
      <c r="K18" s="23">
        <f t="shared" si="4"/>
        <v>875951</v>
      </c>
      <c r="L18" s="23">
        <f t="shared" si="5"/>
        <v>875951</v>
      </c>
      <c r="M18" s="1"/>
      <c r="N18" s="1"/>
      <c r="O18" s="1"/>
      <c r="P18" s="1"/>
    </row>
    <row r="19" spans="1:16" ht="15.6" customHeight="1">
      <c r="A19" s="8">
        <v>13</v>
      </c>
      <c r="B19" s="7" t="s">
        <v>11</v>
      </c>
      <c r="C19" s="6">
        <v>1956151</v>
      </c>
      <c r="D19" s="30">
        <v>1806223</v>
      </c>
      <c r="E19" s="30">
        <f>1182857+1486892</f>
        <v>2669749</v>
      </c>
      <c r="F19" s="27">
        <v>99</v>
      </c>
      <c r="G19" s="22">
        <f t="shared" si="0"/>
        <v>1369306</v>
      </c>
      <c r="H19" s="23">
        <f t="shared" si="1"/>
        <v>1369306</v>
      </c>
      <c r="I19" s="22">
        <f t="shared" si="2"/>
        <v>1264356</v>
      </c>
      <c r="J19" s="23">
        <f t="shared" si="3"/>
        <v>1264356</v>
      </c>
      <c r="K19" s="23">
        <f t="shared" si="4"/>
        <v>1868824</v>
      </c>
      <c r="L19" s="23">
        <f t="shared" si="5"/>
        <v>1868824</v>
      </c>
      <c r="M19" s="1"/>
      <c r="N19" s="1"/>
      <c r="O19" s="1"/>
      <c r="P19" s="1"/>
    </row>
    <row r="20" spans="1:16" ht="15.6" customHeight="1">
      <c r="A20" s="8">
        <v>14</v>
      </c>
      <c r="B20" s="7" t="s">
        <v>13</v>
      </c>
      <c r="C20" s="6">
        <v>30000</v>
      </c>
      <c r="D20" s="30">
        <v>2954144</v>
      </c>
      <c r="E20" s="30">
        <v>1221429</v>
      </c>
      <c r="F20" s="27">
        <v>97</v>
      </c>
      <c r="G20" s="22">
        <f t="shared" si="0"/>
        <v>21000</v>
      </c>
      <c r="H20" s="23">
        <f t="shared" si="1"/>
        <v>21000</v>
      </c>
      <c r="I20" s="22">
        <f t="shared" si="2"/>
        <v>2067901</v>
      </c>
      <c r="J20" s="23">
        <f t="shared" si="3"/>
        <v>2067901</v>
      </c>
      <c r="K20" s="23">
        <f t="shared" si="4"/>
        <v>855000</v>
      </c>
      <c r="L20" s="23">
        <f t="shared" si="5"/>
        <v>855000</v>
      </c>
      <c r="M20" s="1"/>
      <c r="N20" s="1"/>
      <c r="O20" s="1"/>
      <c r="P20" s="1"/>
    </row>
    <row r="21" spans="1:16" ht="15.6" customHeight="1">
      <c r="A21" s="8">
        <v>15</v>
      </c>
      <c r="B21" s="7" t="s">
        <v>14</v>
      </c>
      <c r="C21" s="6">
        <v>2258139</v>
      </c>
      <c r="D21" s="30">
        <v>1242000</v>
      </c>
      <c r="E21" s="30">
        <v>1271429</v>
      </c>
      <c r="F21" s="27">
        <v>99</v>
      </c>
      <c r="G21" s="22">
        <f t="shared" si="0"/>
        <v>1580697</v>
      </c>
      <c r="H21" s="23">
        <f t="shared" si="1"/>
        <v>1580697</v>
      </c>
      <c r="I21" s="22">
        <f t="shared" si="2"/>
        <v>869400</v>
      </c>
      <c r="J21" s="23">
        <f t="shared" si="3"/>
        <v>869400</v>
      </c>
      <c r="K21" s="23">
        <f t="shared" si="4"/>
        <v>890000</v>
      </c>
      <c r="L21" s="23">
        <f t="shared" si="5"/>
        <v>890000</v>
      </c>
      <c r="M21" s="1"/>
      <c r="N21" s="1"/>
      <c r="O21" s="1"/>
      <c r="P21" s="1"/>
    </row>
    <row r="22" spans="1:16" ht="15.6" customHeight="1">
      <c r="A22" s="8">
        <v>16</v>
      </c>
      <c r="B22" s="7" t="s">
        <v>27</v>
      </c>
      <c r="C22" s="6">
        <v>1302000</v>
      </c>
      <c r="D22" s="30">
        <v>1665000</v>
      </c>
      <c r="E22" s="30">
        <v>1264286</v>
      </c>
      <c r="F22" s="27">
        <v>99</v>
      </c>
      <c r="G22" s="22">
        <f t="shared" si="0"/>
        <v>911400</v>
      </c>
      <c r="H22" s="23">
        <f t="shared" si="1"/>
        <v>911400</v>
      </c>
      <c r="I22" s="22">
        <f t="shared" si="2"/>
        <v>1165500</v>
      </c>
      <c r="J22" s="23">
        <f t="shared" si="3"/>
        <v>1165500</v>
      </c>
      <c r="K22" s="23">
        <f t="shared" si="4"/>
        <v>885000</v>
      </c>
      <c r="L22" s="23">
        <f t="shared" si="5"/>
        <v>885000</v>
      </c>
      <c r="M22" s="1"/>
      <c r="N22" s="1"/>
      <c r="O22" s="1"/>
      <c r="P22" s="1"/>
    </row>
    <row r="23" spans="1:16" ht="15.6" customHeight="1">
      <c r="A23" s="8">
        <v>17</v>
      </c>
      <c r="B23" s="7" t="s">
        <v>12</v>
      </c>
      <c r="C23" s="6">
        <v>3982633</v>
      </c>
      <c r="D23" s="30">
        <v>3245121</v>
      </c>
      <c r="E23" s="30">
        <v>1328571</v>
      </c>
      <c r="F23" s="27">
        <v>97</v>
      </c>
      <c r="G23" s="22">
        <f t="shared" si="0"/>
        <v>2787843</v>
      </c>
      <c r="H23" s="23">
        <f t="shared" si="1"/>
        <v>2787843</v>
      </c>
      <c r="I23" s="22">
        <f t="shared" si="2"/>
        <v>2271585</v>
      </c>
      <c r="J23" s="23">
        <f t="shared" si="3"/>
        <v>2271585</v>
      </c>
      <c r="K23" s="23">
        <f t="shared" si="4"/>
        <v>930000</v>
      </c>
      <c r="L23" s="23">
        <f t="shared" si="5"/>
        <v>930000</v>
      </c>
      <c r="M23" s="1"/>
      <c r="N23" s="1"/>
      <c r="O23" s="1"/>
      <c r="P23" s="1"/>
    </row>
    <row r="24" spans="1:16" ht="15.6" customHeight="1">
      <c r="A24" s="8">
        <v>18</v>
      </c>
      <c r="B24" s="7" t="s">
        <v>15</v>
      </c>
      <c r="C24" s="6">
        <v>1601919</v>
      </c>
      <c r="D24" s="30">
        <v>645755</v>
      </c>
      <c r="E24" s="30">
        <f>1250000+977949</f>
        <v>2227949</v>
      </c>
      <c r="F24" s="27">
        <v>99</v>
      </c>
      <c r="G24" s="22">
        <f t="shared" si="0"/>
        <v>1121343</v>
      </c>
      <c r="H24" s="23">
        <f t="shared" si="1"/>
        <v>1121343</v>
      </c>
      <c r="I24" s="22">
        <f t="shared" si="2"/>
        <v>452029</v>
      </c>
      <c r="J24" s="23">
        <f t="shared" si="3"/>
        <v>452029</v>
      </c>
      <c r="K24" s="23">
        <f t="shared" si="4"/>
        <v>1559564</v>
      </c>
      <c r="L24" s="23">
        <f t="shared" si="5"/>
        <v>1559564</v>
      </c>
      <c r="M24" s="1"/>
      <c r="N24" s="1"/>
      <c r="O24" s="1"/>
      <c r="P24" s="1"/>
    </row>
    <row r="25" spans="1:16" ht="15.6" customHeight="1">
      <c r="A25" s="8">
        <v>19</v>
      </c>
      <c r="B25" s="7" t="s">
        <v>16</v>
      </c>
      <c r="C25" s="6">
        <v>1453500</v>
      </c>
      <c r="D25" s="30">
        <v>1189000</v>
      </c>
      <c r="E25" s="30">
        <v>1235714</v>
      </c>
      <c r="F25" s="27">
        <v>98</v>
      </c>
      <c r="G25" s="22">
        <f t="shared" si="0"/>
        <v>1017450</v>
      </c>
      <c r="H25" s="23">
        <f t="shared" si="1"/>
        <v>1017450</v>
      </c>
      <c r="I25" s="22">
        <f t="shared" si="2"/>
        <v>832300</v>
      </c>
      <c r="J25" s="23">
        <f t="shared" si="3"/>
        <v>832300</v>
      </c>
      <c r="K25" s="23">
        <f t="shared" si="4"/>
        <v>865000</v>
      </c>
      <c r="L25" s="23">
        <f t="shared" si="5"/>
        <v>865000</v>
      </c>
      <c r="M25" s="1"/>
      <c r="N25" s="1"/>
      <c r="O25" s="1"/>
      <c r="P25" s="1"/>
    </row>
    <row r="26" spans="1:16" ht="15.6" customHeight="1">
      <c r="A26" s="8">
        <v>20</v>
      </c>
      <c r="B26" s="7" t="s">
        <v>17</v>
      </c>
      <c r="C26" s="6">
        <v>3706479</v>
      </c>
      <c r="D26" s="30">
        <v>1727858</v>
      </c>
      <c r="E26" s="30">
        <f>1335714+1392859</f>
        <v>2728573</v>
      </c>
      <c r="F26" s="27">
        <v>97</v>
      </c>
      <c r="G26" s="22">
        <f t="shared" si="0"/>
        <v>2594535</v>
      </c>
      <c r="H26" s="23">
        <f t="shared" si="1"/>
        <v>2594535</v>
      </c>
      <c r="I26" s="22">
        <f t="shared" si="2"/>
        <v>1209501</v>
      </c>
      <c r="J26" s="23">
        <f t="shared" si="3"/>
        <v>1209501</v>
      </c>
      <c r="K26" s="23">
        <f t="shared" si="4"/>
        <v>1910001</v>
      </c>
      <c r="L26" s="23">
        <f t="shared" si="5"/>
        <v>1910001</v>
      </c>
      <c r="M26" s="1"/>
      <c r="N26" s="1"/>
      <c r="O26" s="1"/>
      <c r="P26" s="1"/>
    </row>
    <row r="27" spans="1:16" ht="15.6" customHeight="1">
      <c r="A27" s="8">
        <v>21</v>
      </c>
      <c r="B27" s="7" t="s">
        <v>18</v>
      </c>
      <c r="C27" s="6">
        <v>2169594</v>
      </c>
      <c r="D27" s="30">
        <v>1851000</v>
      </c>
      <c r="E27" s="30">
        <f>1207143+466665</f>
        <v>1673808</v>
      </c>
      <c r="F27" s="27">
        <v>98</v>
      </c>
      <c r="G27" s="22">
        <f t="shared" si="0"/>
        <v>1518716</v>
      </c>
      <c r="H27" s="23">
        <f t="shared" si="1"/>
        <v>1518716</v>
      </c>
      <c r="I27" s="22">
        <f t="shared" si="2"/>
        <v>1295700</v>
      </c>
      <c r="J27" s="23">
        <f t="shared" si="3"/>
        <v>1295700</v>
      </c>
      <c r="K27" s="23">
        <f t="shared" si="4"/>
        <v>1171666</v>
      </c>
      <c r="L27" s="23">
        <f t="shared" si="5"/>
        <v>1171666</v>
      </c>
      <c r="M27" s="1"/>
      <c r="N27" s="1"/>
      <c r="O27" s="1"/>
      <c r="P27" s="1"/>
    </row>
    <row r="28" spans="1:16" ht="15.6" customHeight="1">
      <c r="A28" s="8">
        <v>22</v>
      </c>
      <c r="B28" s="7" t="s">
        <v>19</v>
      </c>
      <c r="C28" s="6">
        <v>3001896</v>
      </c>
      <c r="D28" s="30">
        <v>3306008</v>
      </c>
      <c r="E28" s="30">
        <f>1192857+2489780</f>
        <v>3682637</v>
      </c>
      <c r="F28" s="27">
        <v>99</v>
      </c>
      <c r="G28" s="22">
        <f t="shared" si="0"/>
        <v>2101327</v>
      </c>
      <c r="H28" s="23">
        <f t="shared" si="1"/>
        <v>2101327</v>
      </c>
      <c r="I28" s="22">
        <f t="shared" si="2"/>
        <v>2314206</v>
      </c>
      <c r="J28" s="23">
        <f t="shared" si="3"/>
        <v>2314206</v>
      </c>
      <c r="K28" s="23">
        <f t="shared" si="4"/>
        <v>2577846</v>
      </c>
      <c r="L28" s="23">
        <f t="shared" si="5"/>
        <v>2577846</v>
      </c>
      <c r="M28" s="1"/>
      <c r="N28" s="1"/>
      <c r="O28" s="1"/>
      <c r="P28" s="1"/>
    </row>
    <row r="29" spans="1:16" ht="15.6" customHeight="1">
      <c r="A29" s="8">
        <v>23</v>
      </c>
      <c r="B29" s="7" t="s">
        <v>20</v>
      </c>
      <c r="C29" s="6">
        <v>1157906</v>
      </c>
      <c r="D29" s="30">
        <v>1462500</v>
      </c>
      <c r="E29" s="30">
        <v>1307143</v>
      </c>
      <c r="F29" s="27">
        <v>96</v>
      </c>
      <c r="G29" s="22">
        <f t="shared" si="0"/>
        <v>810534</v>
      </c>
      <c r="H29" s="23">
        <f t="shared" si="1"/>
        <v>810534</v>
      </c>
      <c r="I29" s="22">
        <f t="shared" si="2"/>
        <v>1023750</v>
      </c>
      <c r="J29" s="23">
        <f t="shared" si="3"/>
        <v>1023750</v>
      </c>
      <c r="K29" s="23">
        <f t="shared" si="4"/>
        <v>915000</v>
      </c>
      <c r="L29" s="23">
        <f t="shared" si="5"/>
        <v>915000</v>
      </c>
      <c r="M29" s="1"/>
      <c r="N29" s="1"/>
      <c r="O29" s="1"/>
      <c r="P29" s="1"/>
    </row>
    <row r="30" spans="1:16" ht="15.6" customHeight="1">
      <c r="A30" s="8">
        <v>24</v>
      </c>
      <c r="B30" s="7" t="s">
        <v>21</v>
      </c>
      <c r="C30" s="6">
        <v>495000</v>
      </c>
      <c r="D30" s="30">
        <v>2361000</v>
      </c>
      <c r="E30" s="30">
        <v>1214286</v>
      </c>
      <c r="F30" s="27">
        <v>99</v>
      </c>
      <c r="G30" s="22">
        <f t="shared" si="0"/>
        <v>346500</v>
      </c>
      <c r="H30" s="23">
        <f t="shared" si="1"/>
        <v>346500</v>
      </c>
      <c r="I30" s="22">
        <f t="shared" si="2"/>
        <v>1652700</v>
      </c>
      <c r="J30" s="23">
        <f t="shared" si="3"/>
        <v>1652700</v>
      </c>
      <c r="K30" s="23">
        <f t="shared" si="4"/>
        <v>850000</v>
      </c>
      <c r="L30" s="23">
        <f t="shared" si="5"/>
        <v>850000</v>
      </c>
      <c r="M30" s="1"/>
      <c r="N30" s="1"/>
      <c r="O30" s="1"/>
      <c r="P30" s="1"/>
    </row>
    <row r="31" spans="1:16" ht="15.6" customHeight="1">
      <c r="A31" s="8">
        <v>25</v>
      </c>
      <c r="B31" s="7" t="s">
        <v>22</v>
      </c>
      <c r="C31" s="6">
        <v>3237003</v>
      </c>
      <c r="D31" s="30">
        <v>4365224</v>
      </c>
      <c r="E31" s="30">
        <f>1228571+3055305</f>
        <v>4283876</v>
      </c>
      <c r="F31" s="27">
        <v>97</v>
      </c>
      <c r="G31" s="22">
        <f t="shared" si="0"/>
        <v>2265902</v>
      </c>
      <c r="H31" s="23">
        <f t="shared" si="1"/>
        <v>2265902</v>
      </c>
      <c r="I31" s="22">
        <f t="shared" si="2"/>
        <v>3055657</v>
      </c>
      <c r="J31" s="23">
        <f t="shared" si="3"/>
        <v>3055657</v>
      </c>
      <c r="K31" s="23">
        <f t="shared" si="4"/>
        <v>2998713</v>
      </c>
      <c r="L31" s="23">
        <f t="shared" si="5"/>
        <v>2998713</v>
      </c>
      <c r="M31" s="1"/>
      <c r="N31" s="1"/>
      <c r="O31" s="1"/>
      <c r="P31" s="1"/>
    </row>
    <row r="32" spans="1:16" ht="15.6" customHeight="1">
      <c r="A32" s="8">
        <v>26</v>
      </c>
      <c r="B32" s="7" t="s">
        <v>23</v>
      </c>
      <c r="C32" s="6">
        <v>660000</v>
      </c>
      <c r="D32" s="30">
        <v>650000</v>
      </c>
      <c r="E32" s="30">
        <f>1250000+1785714</f>
        <v>3035714</v>
      </c>
      <c r="F32" s="27">
        <v>99</v>
      </c>
      <c r="G32" s="22">
        <f t="shared" si="0"/>
        <v>462000</v>
      </c>
      <c r="H32" s="23">
        <f t="shared" si="1"/>
        <v>462000</v>
      </c>
      <c r="I32" s="22">
        <f t="shared" si="2"/>
        <v>455000</v>
      </c>
      <c r="J32" s="23">
        <f t="shared" si="3"/>
        <v>455000</v>
      </c>
      <c r="K32" s="23">
        <f t="shared" si="4"/>
        <v>2125000</v>
      </c>
      <c r="L32" s="23">
        <f t="shared" si="5"/>
        <v>2125000</v>
      </c>
      <c r="M32" s="1"/>
      <c r="N32" s="1"/>
      <c r="O32" s="1"/>
      <c r="P32" s="1"/>
    </row>
    <row r="33" spans="1:16" ht="15.6" customHeight="1">
      <c r="A33" s="8">
        <v>27</v>
      </c>
      <c r="B33" s="11" t="s">
        <v>24</v>
      </c>
      <c r="C33" s="6">
        <v>861000</v>
      </c>
      <c r="D33" s="30">
        <v>1663231</v>
      </c>
      <c r="E33" s="30">
        <v>1164353</v>
      </c>
      <c r="F33" s="26">
        <v>99</v>
      </c>
      <c r="G33" s="22">
        <f t="shared" si="0"/>
        <v>602700</v>
      </c>
      <c r="H33" s="23">
        <f t="shared" si="1"/>
        <v>602700</v>
      </c>
      <c r="I33" s="22">
        <f t="shared" si="2"/>
        <v>1164262</v>
      </c>
      <c r="J33" s="23">
        <f t="shared" si="3"/>
        <v>1164262</v>
      </c>
      <c r="K33" s="23">
        <f t="shared" si="4"/>
        <v>815047</v>
      </c>
      <c r="L33" s="23">
        <f t="shared" si="5"/>
        <v>815047</v>
      </c>
      <c r="M33" s="1"/>
      <c r="N33" s="1"/>
      <c r="O33" s="1"/>
      <c r="P33" s="1"/>
    </row>
    <row r="34" spans="1:16" ht="15.6" customHeight="1">
      <c r="A34" s="8">
        <v>28</v>
      </c>
      <c r="B34" s="12" t="s">
        <v>25</v>
      </c>
      <c r="C34" s="10">
        <v>1471500</v>
      </c>
      <c r="D34" s="30">
        <v>1864500</v>
      </c>
      <c r="E34" s="30">
        <f>1200000+1901428</f>
        <v>3101428</v>
      </c>
      <c r="F34" s="25">
        <v>99</v>
      </c>
      <c r="G34" s="22">
        <f t="shared" si="0"/>
        <v>1030050</v>
      </c>
      <c r="H34" s="21">
        <f t="shared" si="1"/>
        <v>1030050</v>
      </c>
      <c r="I34" s="22">
        <f t="shared" si="2"/>
        <v>1305150</v>
      </c>
      <c r="J34" s="21">
        <f t="shared" si="3"/>
        <v>1305150</v>
      </c>
      <c r="K34" s="23">
        <f t="shared" si="4"/>
        <v>2171000</v>
      </c>
      <c r="L34" s="23">
        <f t="shared" si="5"/>
        <v>2171000</v>
      </c>
      <c r="M34" s="1"/>
      <c r="N34" s="1"/>
      <c r="O34" s="1"/>
      <c r="P34" s="1"/>
    </row>
    <row r="35" spans="1:16" ht="28.5">
      <c r="A35" s="8">
        <v>29</v>
      </c>
      <c r="B35" s="12" t="s">
        <v>46</v>
      </c>
      <c r="C35" s="6">
        <v>93537</v>
      </c>
      <c r="D35" s="30">
        <v>0</v>
      </c>
      <c r="E35" s="30">
        <v>0</v>
      </c>
      <c r="F35" s="27">
        <v>99</v>
      </c>
      <c r="G35" s="22">
        <f t="shared" si="0"/>
        <v>65476</v>
      </c>
      <c r="H35" s="21">
        <f t="shared" si="1"/>
        <v>65476</v>
      </c>
      <c r="I35" s="22">
        <f t="shared" si="2"/>
        <v>0</v>
      </c>
      <c r="J35" s="21">
        <f t="shared" si="3"/>
        <v>0</v>
      </c>
      <c r="K35" s="23">
        <f t="shared" si="4"/>
        <v>0</v>
      </c>
      <c r="L35" s="23">
        <f t="shared" si="5"/>
        <v>0</v>
      </c>
      <c r="M35" s="1"/>
      <c r="N35" s="1"/>
      <c r="O35" s="1"/>
      <c r="P35" s="1"/>
    </row>
    <row r="36" spans="1:16" ht="28.5">
      <c r="A36" s="8">
        <v>30</v>
      </c>
      <c r="B36" s="12" t="s">
        <v>47</v>
      </c>
      <c r="C36" s="6">
        <v>277117</v>
      </c>
      <c r="D36" s="30">
        <v>110846</v>
      </c>
      <c r="E36" s="30">
        <v>0</v>
      </c>
      <c r="F36" s="27">
        <v>99</v>
      </c>
      <c r="G36" s="22">
        <f t="shared" si="0"/>
        <v>193982</v>
      </c>
      <c r="H36" s="21">
        <f t="shared" si="1"/>
        <v>193982</v>
      </c>
      <c r="I36" s="22">
        <f t="shared" si="2"/>
        <v>77592</v>
      </c>
      <c r="J36" s="21">
        <f t="shared" si="3"/>
        <v>77592</v>
      </c>
      <c r="K36" s="23">
        <f t="shared" si="4"/>
        <v>0</v>
      </c>
      <c r="L36" s="23">
        <f t="shared" si="5"/>
        <v>0</v>
      </c>
      <c r="M36" s="1"/>
      <c r="N36" s="1"/>
      <c r="O36" s="1"/>
      <c r="P36" s="1"/>
    </row>
    <row r="37" spans="1:16" ht="28.5">
      <c r="A37" s="8">
        <v>31</v>
      </c>
      <c r="B37" s="12" t="s">
        <v>48</v>
      </c>
      <c r="C37" s="6">
        <v>141000</v>
      </c>
      <c r="D37" s="30">
        <v>132000</v>
      </c>
      <c r="E37" s="30">
        <v>0</v>
      </c>
      <c r="F37" s="27">
        <v>99</v>
      </c>
      <c r="G37" s="22">
        <f t="shared" si="0"/>
        <v>98700</v>
      </c>
      <c r="H37" s="21">
        <f t="shared" si="1"/>
        <v>98700</v>
      </c>
      <c r="I37" s="22">
        <f t="shared" si="2"/>
        <v>92400</v>
      </c>
      <c r="J37" s="21">
        <f t="shared" si="3"/>
        <v>92400</v>
      </c>
      <c r="K37" s="23">
        <f t="shared" si="4"/>
        <v>0</v>
      </c>
      <c r="L37" s="23">
        <f t="shared" si="5"/>
        <v>0</v>
      </c>
      <c r="M37" s="1"/>
      <c r="N37" s="1"/>
      <c r="O37" s="1"/>
      <c r="P37" s="1"/>
    </row>
    <row r="38" spans="1:16" ht="28.5">
      <c r="A38" s="8">
        <v>32</v>
      </c>
      <c r="B38" s="12" t="s">
        <v>49</v>
      </c>
      <c r="C38" s="6">
        <v>135000</v>
      </c>
      <c r="D38" s="30">
        <v>139500</v>
      </c>
      <c r="E38" s="30">
        <v>0</v>
      </c>
      <c r="F38" s="27">
        <v>99</v>
      </c>
      <c r="G38" s="22">
        <f t="shared" si="0"/>
        <v>94500</v>
      </c>
      <c r="H38" s="21">
        <f t="shared" si="1"/>
        <v>94500</v>
      </c>
      <c r="I38" s="22">
        <f t="shared" si="2"/>
        <v>97650</v>
      </c>
      <c r="J38" s="21">
        <f t="shared" si="3"/>
        <v>97650</v>
      </c>
      <c r="K38" s="23">
        <f t="shared" si="4"/>
        <v>0</v>
      </c>
      <c r="L38" s="23">
        <f t="shared" si="5"/>
        <v>0</v>
      </c>
      <c r="M38" s="1"/>
      <c r="N38" s="1"/>
      <c r="O38" s="1"/>
      <c r="P38" s="1"/>
    </row>
    <row r="39" spans="1:16" ht="28.5">
      <c r="A39" s="8">
        <v>33</v>
      </c>
      <c r="B39" s="12" t="s">
        <v>50</v>
      </c>
      <c r="C39" s="6">
        <v>76500</v>
      </c>
      <c r="D39" s="30">
        <v>96000</v>
      </c>
      <c r="E39" s="30">
        <v>0</v>
      </c>
      <c r="F39" s="27">
        <v>99</v>
      </c>
      <c r="G39" s="22">
        <f t="shared" si="0"/>
        <v>53550</v>
      </c>
      <c r="H39" s="21">
        <f t="shared" si="1"/>
        <v>53550</v>
      </c>
      <c r="I39" s="22">
        <f t="shared" si="2"/>
        <v>67200</v>
      </c>
      <c r="J39" s="21">
        <f t="shared" si="3"/>
        <v>67200</v>
      </c>
      <c r="K39" s="23">
        <f t="shared" si="4"/>
        <v>0</v>
      </c>
      <c r="L39" s="23">
        <f t="shared" si="5"/>
        <v>0</v>
      </c>
      <c r="M39" s="1"/>
      <c r="N39" s="1"/>
      <c r="O39" s="1"/>
      <c r="P39" s="1"/>
    </row>
    <row r="40" spans="1:16" ht="28.5">
      <c r="A40" s="8">
        <v>34</v>
      </c>
      <c r="B40" s="12" t="s">
        <v>51</v>
      </c>
      <c r="C40" s="6">
        <v>0</v>
      </c>
      <c r="D40" s="30">
        <v>0</v>
      </c>
      <c r="E40" s="30">
        <v>200000</v>
      </c>
      <c r="F40" s="27">
        <v>99</v>
      </c>
      <c r="G40" s="22">
        <f t="shared" si="0"/>
        <v>0</v>
      </c>
      <c r="H40" s="21">
        <f t="shared" si="1"/>
        <v>0</v>
      </c>
      <c r="I40" s="22">
        <f t="shared" si="2"/>
        <v>0</v>
      </c>
      <c r="J40" s="21">
        <f t="shared" si="3"/>
        <v>0</v>
      </c>
      <c r="K40" s="23">
        <f t="shared" si="4"/>
        <v>140000</v>
      </c>
      <c r="L40" s="23">
        <f t="shared" si="5"/>
        <v>140000</v>
      </c>
      <c r="M40" s="1"/>
      <c r="N40" s="1"/>
      <c r="O40" s="1"/>
      <c r="P40" s="1"/>
    </row>
    <row r="41" spans="1:16" ht="28.5">
      <c r="A41" s="8">
        <v>35</v>
      </c>
      <c r="B41" s="12" t="s">
        <v>52</v>
      </c>
      <c r="C41" s="6">
        <v>117000</v>
      </c>
      <c r="D41" s="30">
        <v>0</v>
      </c>
      <c r="E41" s="30">
        <v>0</v>
      </c>
      <c r="F41" s="27">
        <v>99</v>
      </c>
      <c r="G41" s="22">
        <f t="shared" si="0"/>
        <v>81900</v>
      </c>
      <c r="H41" s="21">
        <f t="shared" si="1"/>
        <v>81900</v>
      </c>
      <c r="I41" s="22">
        <f t="shared" si="2"/>
        <v>0</v>
      </c>
      <c r="J41" s="21">
        <f t="shared" si="3"/>
        <v>0</v>
      </c>
      <c r="K41" s="23">
        <f t="shared" si="4"/>
        <v>0</v>
      </c>
      <c r="L41" s="23">
        <f t="shared" si="5"/>
        <v>0</v>
      </c>
      <c r="M41" s="1"/>
      <c r="N41" s="1"/>
      <c r="O41" s="1"/>
      <c r="P41" s="1"/>
    </row>
    <row r="42" spans="1:16" ht="28.5">
      <c r="A42" s="8">
        <v>36</v>
      </c>
      <c r="B42" s="55" t="s">
        <v>53</v>
      </c>
      <c r="C42" s="51">
        <v>0</v>
      </c>
      <c r="D42" s="30">
        <v>289500</v>
      </c>
      <c r="E42" s="30">
        <v>0</v>
      </c>
      <c r="F42" s="52">
        <v>99</v>
      </c>
      <c r="G42" s="53">
        <f t="shared" si="0"/>
        <v>0</v>
      </c>
      <c r="H42" s="56">
        <f t="shared" si="1"/>
        <v>0</v>
      </c>
      <c r="I42" s="53">
        <f t="shared" si="2"/>
        <v>202650</v>
      </c>
      <c r="J42" s="21">
        <f t="shared" si="3"/>
        <v>202650</v>
      </c>
      <c r="K42" s="23">
        <f t="shared" si="4"/>
        <v>0</v>
      </c>
      <c r="L42" s="23">
        <f t="shared" si="5"/>
        <v>0</v>
      </c>
      <c r="M42" s="1"/>
      <c r="N42" s="1"/>
      <c r="O42" s="1"/>
      <c r="P42" s="1"/>
    </row>
    <row r="43" spans="1:16" ht="28.5">
      <c r="A43" s="8">
        <v>37</v>
      </c>
      <c r="B43" s="55" t="s">
        <v>45</v>
      </c>
      <c r="C43" s="57">
        <v>71175.399999999994</v>
      </c>
      <c r="D43" s="30">
        <v>153000</v>
      </c>
      <c r="E43" s="30">
        <v>0</v>
      </c>
      <c r="F43" s="52">
        <v>99</v>
      </c>
      <c r="G43" s="53">
        <f t="shared" si="0"/>
        <v>49823</v>
      </c>
      <c r="H43" s="56">
        <f t="shared" si="1"/>
        <v>49823</v>
      </c>
      <c r="I43" s="53">
        <f t="shared" si="2"/>
        <v>107100</v>
      </c>
      <c r="J43" s="21">
        <f t="shared" si="3"/>
        <v>107100</v>
      </c>
      <c r="K43" s="23">
        <f t="shared" si="4"/>
        <v>0</v>
      </c>
      <c r="L43" s="23">
        <f t="shared" si="5"/>
        <v>0</v>
      </c>
      <c r="M43" s="1"/>
      <c r="N43" s="1"/>
      <c r="O43" s="1"/>
      <c r="P43" s="1"/>
    </row>
    <row r="44" spans="1:16" ht="28.5">
      <c r="A44" s="8">
        <v>38</v>
      </c>
      <c r="B44" s="7" t="s">
        <v>54</v>
      </c>
      <c r="C44" s="6">
        <v>238500</v>
      </c>
      <c r="D44" s="30">
        <v>196500</v>
      </c>
      <c r="E44" s="30">
        <v>0</v>
      </c>
      <c r="F44" s="27">
        <v>99</v>
      </c>
      <c r="G44" s="22">
        <f t="shared" si="0"/>
        <v>166950</v>
      </c>
      <c r="H44" s="21">
        <f t="shared" si="1"/>
        <v>166950</v>
      </c>
      <c r="I44" s="22">
        <f t="shared" si="2"/>
        <v>137550</v>
      </c>
      <c r="J44" s="21">
        <f t="shared" si="3"/>
        <v>137550</v>
      </c>
      <c r="K44" s="23">
        <f t="shared" si="4"/>
        <v>0</v>
      </c>
      <c r="L44" s="23">
        <f t="shared" si="5"/>
        <v>0</v>
      </c>
      <c r="M44" s="1"/>
      <c r="N44" s="1"/>
      <c r="O44" s="1"/>
      <c r="P44" s="1"/>
    </row>
    <row r="45" spans="1:16" ht="28.5">
      <c r="A45" s="8">
        <v>39</v>
      </c>
      <c r="B45" s="7" t="s">
        <v>55</v>
      </c>
      <c r="C45" s="6">
        <v>120000</v>
      </c>
      <c r="D45" s="30">
        <v>207000</v>
      </c>
      <c r="E45" s="30">
        <v>0</v>
      </c>
      <c r="F45" s="27">
        <v>99</v>
      </c>
      <c r="G45" s="22">
        <f t="shared" si="0"/>
        <v>84000</v>
      </c>
      <c r="H45" s="21">
        <f t="shared" si="1"/>
        <v>84000</v>
      </c>
      <c r="I45" s="22">
        <f t="shared" si="2"/>
        <v>144900</v>
      </c>
      <c r="J45" s="21">
        <f t="shared" si="3"/>
        <v>144900</v>
      </c>
      <c r="K45" s="23">
        <f t="shared" si="4"/>
        <v>0</v>
      </c>
      <c r="L45" s="23">
        <f t="shared" si="5"/>
        <v>0</v>
      </c>
      <c r="M45" s="1"/>
      <c r="N45" s="1"/>
      <c r="O45" s="1"/>
      <c r="P45" s="1"/>
    </row>
    <row r="46" spans="1:16" ht="28.5">
      <c r="A46" s="8">
        <v>40</v>
      </c>
      <c r="B46" s="7" t="s">
        <v>56</v>
      </c>
      <c r="C46" s="6">
        <v>357000</v>
      </c>
      <c r="D46" s="30">
        <v>0</v>
      </c>
      <c r="E46" s="30">
        <v>0</v>
      </c>
      <c r="F46" s="27">
        <v>99</v>
      </c>
      <c r="G46" s="22">
        <f t="shared" si="0"/>
        <v>249900</v>
      </c>
      <c r="H46" s="21">
        <f t="shared" si="1"/>
        <v>249900</v>
      </c>
      <c r="I46" s="22">
        <f t="shared" si="2"/>
        <v>0</v>
      </c>
      <c r="J46" s="21">
        <f t="shared" si="3"/>
        <v>0</v>
      </c>
      <c r="K46" s="23">
        <f t="shared" si="4"/>
        <v>0</v>
      </c>
      <c r="L46" s="23">
        <f t="shared" si="5"/>
        <v>0</v>
      </c>
      <c r="M46" s="1"/>
      <c r="N46" s="1"/>
      <c r="O46" s="1"/>
      <c r="P46" s="1"/>
    </row>
    <row r="47" spans="1:16" ht="28.5">
      <c r="A47" s="8">
        <v>41</v>
      </c>
      <c r="B47" s="7" t="s">
        <v>57</v>
      </c>
      <c r="C47" s="6">
        <v>172500</v>
      </c>
      <c r="D47" s="30">
        <v>0</v>
      </c>
      <c r="E47" s="30">
        <v>0</v>
      </c>
      <c r="F47" s="27">
        <v>99</v>
      </c>
      <c r="G47" s="22">
        <f t="shared" si="0"/>
        <v>120750</v>
      </c>
      <c r="H47" s="21">
        <f t="shared" si="1"/>
        <v>120750</v>
      </c>
      <c r="I47" s="22">
        <f t="shared" si="2"/>
        <v>0</v>
      </c>
      <c r="J47" s="21">
        <f t="shared" si="3"/>
        <v>0</v>
      </c>
      <c r="K47" s="23">
        <f t="shared" si="4"/>
        <v>0</v>
      </c>
      <c r="L47" s="23">
        <f t="shared" si="5"/>
        <v>0</v>
      </c>
      <c r="M47" s="1"/>
      <c r="N47" s="1"/>
      <c r="O47" s="1"/>
      <c r="P47" s="1"/>
    </row>
    <row r="48" spans="1:16" ht="28.5">
      <c r="A48" s="8">
        <v>42</v>
      </c>
      <c r="B48" s="7" t="s">
        <v>58</v>
      </c>
      <c r="C48" s="6">
        <v>180110</v>
      </c>
      <c r="D48" s="30">
        <v>219170</v>
      </c>
      <c r="E48" s="30">
        <v>0</v>
      </c>
      <c r="F48" s="27">
        <v>99</v>
      </c>
      <c r="G48" s="22">
        <f t="shared" si="0"/>
        <v>126077</v>
      </c>
      <c r="H48" s="21">
        <f t="shared" si="1"/>
        <v>126077</v>
      </c>
      <c r="I48" s="22">
        <f t="shared" si="2"/>
        <v>153419</v>
      </c>
      <c r="J48" s="21">
        <f t="shared" si="3"/>
        <v>153419</v>
      </c>
      <c r="K48" s="23">
        <f t="shared" si="4"/>
        <v>0</v>
      </c>
      <c r="L48" s="23">
        <f t="shared" si="5"/>
        <v>0</v>
      </c>
      <c r="M48" s="1"/>
      <c r="N48" s="1"/>
      <c r="O48" s="1"/>
      <c r="P48" s="1"/>
    </row>
    <row r="49" spans="1:16">
      <c r="A49" s="8">
        <v>43</v>
      </c>
      <c r="B49" s="7" t="s">
        <v>59</v>
      </c>
      <c r="C49" s="6">
        <v>237000</v>
      </c>
      <c r="D49" s="30">
        <v>0</v>
      </c>
      <c r="E49" s="30">
        <v>0</v>
      </c>
      <c r="F49" s="27">
        <v>99</v>
      </c>
      <c r="G49" s="22">
        <f t="shared" si="0"/>
        <v>165900</v>
      </c>
      <c r="H49" s="21">
        <f t="shared" si="1"/>
        <v>165900</v>
      </c>
      <c r="I49" s="22">
        <f t="shared" si="2"/>
        <v>0</v>
      </c>
      <c r="J49" s="21">
        <f t="shared" si="3"/>
        <v>0</v>
      </c>
      <c r="K49" s="23">
        <f t="shared" si="4"/>
        <v>0</v>
      </c>
      <c r="L49" s="23">
        <f t="shared" si="5"/>
        <v>0</v>
      </c>
      <c r="M49" s="1"/>
      <c r="N49" s="1"/>
      <c r="O49" s="1"/>
      <c r="P49" s="1"/>
    </row>
    <row r="50" spans="1:16">
      <c r="A50" s="8">
        <v>44</v>
      </c>
      <c r="B50" s="7" t="s">
        <v>60</v>
      </c>
      <c r="C50" s="6">
        <v>0</v>
      </c>
      <c r="D50" s="30">
        <v>6000000</v>
      </c>
      <c r="E50" s="30">
        <v>0</v>
      </c>
      <c r="F50" s="27">
        <v>93</v>
      </c>
      <c r="G50" s="22">
        <f t="shared" si="0"/>
        <v>0</v>
      </c>
      <c r="H50" s="21">
        <f t="shared" si="1"/>
        <v>0</v>
      </c>
      <c r="I50" s="22">
        <f t="shared" si="2"/>
        <v>4200000</v>
      </c>
      <c r="J50" s="21">
        <f t="shared" si="3"/>
        <v>4200000</v>
      </c>
      <c r="K50" s="23">
        <f t="shared" si="4"/>
        <v>0</v>
      </c>
      <c r="L50" s="23">
        <f t="shared" si="5"/>
        <v>0</v>
      </c>
      <c r="M50" s="1"/>
      <c r="N50" s="1"/>
      <c r="O50" s="1"/>
      <c r="P50" s="1"/>
    </row>
    <row r="51" spans="1:16">
      <c r="A51" s="8">
        <v>45</v>
      </c>
      <c r="B51" s="7" t="s">
        <v>61</v>
      </c>
      <c r="C51" s="6">
        <v>63000</v>
      </c>
      <c r="D51" s="30">
        <v>127500</v>
      </c>
      <c r="E51" s="30">
        <v>0</v>
      </c>
      <c r="F51" s="27">
        <v>86</v>
      </c>
      <c r="G51" s="22">
        <f t="shared" si="0"/>
        <v>44100</v>
      </c>
      <c r="H51" s="21">
        <f t="shared" si="1"/>
        <v>44100</v>
      </c>
      <c r="I51" s="22">
        <f t="shared" si="2"/>
        <v>89250</v>
      </c>
      <c r="J51" s="21">
        <f t="shared" si="3"/>
        <v>89250</v>
      </c>
      <c r="K51" s="23">
        <f t="shared" si="4"/>
        <v>0</v>
      </c>
      <c r="L51" s="23">
        <f t="shared" si="5"/>
        <v>0</v>
      </c>
      <c r="M51" s="1"/>
      <c r="N51" s="1"/>
      <c r="O51" s="1"/>
      <c r="P51" s="1"/>
    </row>
    <row r="52" spans="1:16">
      <c r="A52" s="8">
        <v>46</v>
      </c>
      <c r="B52" s="7" t="s">
        <v>62</v>
      </c>
      <c r="C52" s="6">
        <v>88500</v>
      </c>
      <c r="D52" s="30">
        <v>61500</v>
      </c>
      <c r="E52" s="30">
        <v>0</v>
      </c>
      <c r="F52" s="27">
        <v>95</v>
      </c>
      <c r="G52" s="22">
        <f t="shared" si="0"/>
        <v>61950</v>
      </c>
      <c r="H52" s="21">
        <f t="shared" si="1"/>
        <v>61950</v>
      </c>
      <c r="I52" s="22">
        <f t="shared" si="2"/>
        <v>43050</v>
      </c>
      <c r="J52" s="21">
        <f t="shared" si="3"/>
        <v>43050</v>
      </c>
      <c r="K52" s="23">
        <f t="shared" si="4"/>
        <v>0</v>
      </c>
      <c r="L52" s="23">
        <f t="shared" si="5"/>
        <v>0</v>
      </c>
      <c r="M52" s="1"/>
      <c r="N52" s="1"/>
      <c r="O52" s="1"/>
      <c r="P52" s="1"/>
    </row>
    <row r="53" spans="1:16">
      <c r="A53" s="8">
        <v>47</v>
      </c>
      <c r="B53" s="7" t="s">
        <v>63</v>
      </c>
      <c r="C53" s="6">
        <v>0</v>
      </c>
      <c r="D53" s="30">
        <v>970523</v>
      </c>
      <c r="E53" s="30">
        <v>0</v>
      </c>
      <c r="F53" s="27">
        <v>96</v>
      </c>
      <c r="G53" s="22">
        <f t="shared" si="0"/>
        <v>0</v>
      </c>
      <c r="H53" s="15">
        <f t="shared" si="1"/>
        <v>0</v>
      </c>
      <c r="I53" s="22">
        <f t="shared" si="2"/>
        <v>679366</v>
      </c>
      <c r="J53" s="15">
        <f t="shared" si="3"/>
        <v>679366</v>
      </c>
      <c r="K53" s="23">
        <f t="shared" si="4"/>
        <v>0</v>
      </c>
      <c r="L53" s="23">
        <f t="shared" si="5"/>
        <v>0</v>
      </c>
      <c r="M53" s="1"/>
      <c r="N53" s="1"/>
      <c r="O53" s="1"/>
      <c r="P53" s="1"/>
    </row>
    <row r="54" spans="1:16" ht="32.25" customHeight="1" thickBot="1">
      <c r="A54" s="16"/>
      <c r="B54" s="17" t="s">
        <v>32</v>
      </c>
      <c r="C54" s="18">
        <f>SUM(C7:C53)</f>
        <v>53291283.799999997</v>
      </c>
      <c r="D54" s="18">
        <f t="shared" ref="D54:E54" si="6">SUM(D7:D53)</f>
        <v>60895050</v>
      </c>
      <c r="E54" s="18">
        <f t="shared" si="6"/>
        <v>56574518</v>
      </c>
      <c r="F54" s="28"/>
      <c r="G54" s="19">
        <f t="shared" ref="G54:L54" si="7">SUM(G7:G53)</f>
        <v>37303898</v>
      </c>
      <c r="H54" s="20">
        <f t="shared" si="7"/>
        <v>37303898</v>
      </c>
      <c r="I54" s="19">
        <f t="shared" si="7"/>
        <v>42626538</v>
      </c>
      <c r="J54" s="20">
        <f t="shared" si="7"/>
        <v>42626538</v>
      </c>
      <c r="K54" s="49">
        <f t="shared" si="7"/>
        <v>39602163</v>
      </c>
      <c r="L54" s="20">
        <f t="shared" si="7"/>
        <v>39602163</v>
      </c>
      <c r="M54" s="1"/>
      <c r="N54" s="1"/>
      <c r="O54" s="1"/>
      <c r="P54" s="1"/>
    </row>
    <row r="55" spans="1:16" ht="15.6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4.75" customHeight="1">
      <c r="A56" s="1"/>
      <c r="B56" s="80" t="s">
        <v>39</v>
      </c>
      <c r="C56" s="80"/>
      <c r="D56" s="80"/>
      <c r="E56" s="80"/>
      <c r="F56" s="80"/>
      <c r="G56" s="80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79" t="s">
        <v>38</v>
      </c>
      <c r="C57" s="79"/>
      <c r="D57" s="79"/>
      <c r="E57" s="7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59" t="s">
        <v>41</v>
      </c>
      <c r="B58" s="59"/>
      <c r="C58" s="3"/>
      <c r="D58" s="3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31"/>
      <c r="B59" s="32" t="s">
        <v>40</v>
      </c>
      <c r="C59" s="43" t="s">
        <v>34</v>
      </c>
      <c r="D59" s="43" t="s">
        <v>35</v>
      </c>
      <c r="E59" s="43" t="s">
        <v>36</v>
      </c>
      <c r="F59" s="43" t="s">
        <v>37</v>
      </c>
      <c r="G59" s="43" t="s">
        <v>36</v>
      </c>
      <c r="H59" s="1"/>
      <c r="I59" s="1"/>
      <c r="J59" s="1"/>
      <c r="K59" s="1"/>
      <c r="L59" s="1"/>
      <c r="M59" s="1"/>
      <c r="N59" s="1"/>
      <c r="O59" s="1"/>
      <c r="P59" s="1"/>
    </row>
    <row r="60" spans="1:16" ht="15" customHeight="1">
      <c r="A60" s="46">
        <v>1</v>
      </c>
      <c r="B60" s="47">
        <f>(C60*(D60/E60)/(F60/G60))</f>
        <v>1100252.2805337633</v>
      </c>
      <c r="C60" s="34">
        <f>G54</f>
        <v>37303898</v>
      </c>
      <c r="D60" s="4">
        <f t="shared" ref="D60:D106" si="8">C7</f>
        <v>1571789</v>
      </c>
      <c r="E60" s="27">
        <f t="shared" ref="E60:E106" si="9">F7/100</f>
        <v>0.97</v>
      </c>
      <c r="F60" s="41">
        <f>C54</f>
        <v>53291283.799999997</v>
      </c>
      <c r="G60" s="37">
        <v>0.97</v>
      </c>
      <c r="H60" s="1"/>
      <c r="I60" s="1"/>
      <c r="J60" s="1"/>
      <c r="K60" s="1"/>
      <c r="L60" s="1"/>
      <c r="M60" s="1"/>
      <c r="N60" s="1"/>
      <c r="O60" s="1"/>
      <c r="P60" s="1"/>
    </row>
    <row r="61" spans="1:16" ht="15" customHeight="1">
      <c r="A61" s="37">
        <v>2</v>
      </c>
      <c r="B61" s="47">
        <f t="shared" ref="B61:B106" si="10">(C61*(D61/E61)/(F61/G61))</f>
        <v>904049.99757652683</v>
      </c>
      <c r="C61" s="45">
        <v>37303898</v>
      </c>
      <c r="D61" s="44">
        <f t="shared" si="8"/>
        <v>1291500</v>
      </c>
      <c r="E61" s="27">
        <f t="shared" si="9"/>
        <v>0.98</v>
      </c>
      <c r="F61" s="36">
        <v>53291283</v>
      </c>
      <c r="G61" s="35">
        <f t="shared" ref="G61:G87" si="11">E61</f>
        <v>0.98</v>
      </c>
      <c r="H61" s="1"/>
      <c r="I61" s="1"/>
      <c r="J61" s="1"/>
      <c r="K61" s="1"/>
      <c r="L61" s="1"/>
      <c r="M61" s="1"/>
      <c r="N61" s="1"/>
      <c r="O61" s="1"/>
      <c r="P61" s="1"/>
    </row>
    <row r="62" spans="1:16" ht="15" customHeight="1">
      <c r="A62" s="37">
        <v>3</v>
      </c>
      <c r="B62" s="47">
        <f t="shared" si="10"/>
        <v>158549.99957497738</v>
      </c>
      <c r="C62" s="34">
        <v>37303898</v>
      </c>
      <c r="D62" s="4">
        <f t="shared" si="8"/>
        <v>226500</v>
      </c>
      <c r="E62" s="27">
        <f t="shared" si="9"/>
        <v>0.98</v>
      </c>
      <c r="F62" s="41">
        <v>53291283</v>
      </c>
      <c r="G62" s="37">
        <f t="shared" si="11"/>
        <v>0.98</v>
      </c>
      <c r="H62" s="1"/>
      <c r="I62" s="1"/>
      <c r="J62" s="1"/>
      <c r="K62" s="1"/>
      <c r="L62" s="1"/>
      <c r="M62" s="1"/>
      <c r="N62" s="1"/>
      <c r="O62" s="1"/>
      <c r="P62" s="1"/>
    </row>
    <row r="63" spans="1:16" ht="15" customHeight="1">
      <c r="A63" s="37">
        <v>4</v>
      </c>
      <c r="B63" s="47">
        <f t="shared" si="10"/>
        <v>994349.99733446084</v>
      </c>
      <c r="C63" s="34">
        <v>37303898</v>
      </c>
      <c r="D63" s="4">
        <f t="shared" si="8"/>
        <v>1420500</v>
      </c>
      <c r="E63" s="27">
        <f t="shared" si="9"/>
        <v>0.96</v>
      </c>
      <c r="F63" s="41">
        <v>53291283</v>
      </c>
      <c r="G63" s="37">
        <f t="shared" si="11"/>
        <v>0.96</v>
      </c>
      <c r="H63" s="1"/>
      <c r="I63" s="1"/>
      <c r="J63" s="1"/>
      <c r="K63" s="1"/>
      <c r="L63" s="1"/>
      <c r="M63" s="1"/>
      <c r="N63" s="1"/>
      <c r="O63" s="1"/>
      <c r="P63" s="1"/>
    </row>
    <row r="64" spans="1:16" ht="15" customHeight="1">
      <c r="A64" s="38">
        <v>5</v>
      </c>
      <c r="B64" s="47">
        <f t="shared" si="10"/>
        <v>2704164.3927509869</v>
      </c>
      <c r="C64" s="34">
        <v>37303898</v>
      </c>
      <c r="D64" s="4">
        <f t="shared" si="8"/>
        <v>3863092</v>
      </c>
      <c r="E64" s="27">
        <f t="shared" si="9"/>
        <v>0.99</v>
      </c>
      <c r="F64" s="41">
        <v>53291283</v>
      </c>
      <c r="G64" s="37">
        <f t="shared" si="11"/>
        <v>0.99</v>
      </c>
      <c r="H64" s="1"/>
      <c r="I64" s="1"/>
      <c r="J64" s="1"/>
      <c r="K64" s="1"/>
      <c r="L64" s="1"/>
      <c r="M64" s="1"/>
      <c r="N64" s="1"/>
      <c r="O64" s="1"/>
      <c r="P64" s="1"/>
    </row>
    <row r="65" spans="1:16" ht="15" customHeight="1">
      <c r="A65" s="38">
        <v>6</v>
      </c>
      <c r="B65" s="47">
        <f t="shared" si="10"/>
        <v>529916.79857946001</v>
      </c>
      <c r="C65" s="34">
        <v>37303898</v>
      </c>
      <c r="D65" s="4">
        <f t="shared" si="8"/>
        <v>757024</v>
      </c>
      <c r="E65" s="27">
        <f t="shared" si="9"/>
        <v>0.96</v>
      </c>
      <c r="F65" s="41">
        <v>53291283</v>
      </c>
      <c r="G65" s="37">
        <f t="shared" si="11"/>
        <v>0.96</v>
      </c>
      <c r="H65" s="1"/>
      <c r="I65" s="1"/>
      <c r="J65" s="1"/>
      <c r="K65" s="1"/>
      <c r="L65" s="1"/>
      <c r="M65" s="1"/>
      <c r="N65" s="1"/>
      <c r="O65" s="1"/>
      <c r="P65" s="1"/>
    </row>
    <row r="66" spans="1:16" ht="15" customHeight="1">
      <c r="A66" s="38">
        <v>7</v>
      </c>
      <c r="B66" s="58">
        <f t="shared" si="10"/>
        <v>2065927.7744618985</v>
      </c>
      <c r="C66" s="34">
        <v>37303898</v>
      </c>
      <c r="D66" s="4">
        <f t="shared" si="8"/>
        <v>2951325.4</v>
      </c>
      <c r="E66" s="27">
        <f t="shared" si="9"/>
        <v>0.98</v>
      </c>
      <c r="F66" s="41">
        <v>53291283</v>
      </c>
      <c r="G66" s="37">
        <f t="shared" si="11"/>
        <v>0.98</v>
      </c>
      <c r="H66" s="1"/>
      <c r="I66" s="1"/>
      <c r="J66" s="1"/>
      <c r="K66" s="1"/>
      <c r="L66" s="1"/>
      <c r="M66" s="1"/>
      <c r="N66" s="1"/>
      <c r="O66" s="1"/>
      <c r="P66" s="1"/>
    </row>
    <row r="67" spans="1:16" ht="15" customHeight="1">
      <c r="A67" s="38">
        <v>8</v>
      </c>
      <c r="B67" s="47">
        <f t="shared" si="10"/>
        <v>403270.69891895831</v>
      </c>
      <c r="C67" s="34">
        <v>37303898</v>
      </c>
      <c r="D67" s="4">
        <f t="shared" si="8"/>
        <v>576101</v>
      </c>
      <c r="E67" s="27">
        <f t="shared" si="9"/>
        <v>0.99</v>
      </c>
      <c r="F67" s="41">
        <v>53291283</v>
      </c>
      <c r="G67" s="37">
        <f t="shared" si="11"/>
        <v>0.99</v>
      </c>
      <c r="H67" s="1"/>
      <c r="I67" s="1"/>
      <c r="J67" s="1"/>
      <c r="K67" s="1"/>
      <c r="L67" s="1"/>
      <c r="M67" s="1"/>
      <c r="N67" s="1"/>
      <c r="O67" s="1"/>
      <c r="P67" s="1"/>
    </row>
    <row r="68" spans="1:16" ht="15" customHeight="1">
      <c r="A68" s="38">
        <v>9</v>
      </c>
      <c r="B68" s="47">
        <f t="shared" si="10"/>
        <v>1211069.9967535029</v>
      </c>
      <c r="C68" s="34">
        <v>37303898</v>
      </c>
      <c r="D68" s="4">
        <f t="shared" si="8"/>
        <v>1730100</v>
      </c>
      <c r="E68" s="27">
        <f t="shared" si="9"/>
        <v>0.98</v>
      </c>
      <c r="F68" s="41">
        <v>53291283</v>
      </c>
      <c r="G68" s="37">
        <f t="shared" si="11"/>
        <v>0.98</v>
      </c>
      <c r="H68" s="1"/>
      <c r="I68" s="1"/>
      <c r="J68" s="1"/>
      <c r="K68" s="1"/>
      <c r="L68" s="1"/>
      <c r="M68" s="1"/>
      <c r="N68" s="1"/>
      <c r="O68" s="1"/>
      <c r="P68" s="1"/>
    </row>
    <row r="69" spans="1:16" ht="15" customHeight="1">
      <c r="A69" s="38">
        <v>10</v>
      </c>
      <c r="B69" s="47">
        <f t="shared" si="10"/>
        <v>1450040.1961128991</v>
      </c>
      <c r="C69" s="34">
        <v>37303898</v>
      </c>
      <c r="D69" s="4">
        <f t="shared" si="8"/>
        <v>2071486</v>
      </c>
      <c r="E69" s="27">
        <f t="shared" si="9"/>
        <v>0.98</v>
      </c>
      <c r="F69" s="41">
        <v>53291283</v>
      </c>
      <c r="G69" s="37">
        <f t="shared" si="11"/>
        <v>0.98</v>
      </c>
      <c r="H69" s="1"/>
      <c r="I69" s="1"/>
      <c r="J69" s="1"/>
      <c r="K69" s="1"/>
      <c r="L69" s="1"/>
      <c r="M69" s="1"/>
      <c r="N69" s="1"/>
      <c r="O69" s="1"/>
      <c r="P69" s="1"/>
    </row>
    <row r="70" spans="1:16" ht="15" customHeight="1">
      <c r="A70" s="38">
        <v>11</v>
      </c>
      <c r="B70" s="47">
        <f t="shared" si="10"/>
        <v>2170182.6941824239</v>
      </c>
      <c r="C70" s="34">
        <v>37303898</v>
      </c>
      <c r="D70" s="4">
        <f t="shared" si="8"/>
        <v>3100261</v>
      </c>
      <c r="E70" s="27">
        <f t="shared" si="9"/>
        <v>0.96</v>
      </c>
      <c r="F70" s="41">
        <v>53291283</v>
      </c>
      <c r="G70" s="37">
        <f t="shared" si="11"/>
        <v>0.96</v>
      </c>
      <c r="H70" s="1"/>
      <c r="I70" s="1"/>
      <c r="J70" s="1"/>
      <c r="K70" s="1"/>
      <c r="L70" s="1"/>
      <c r="M70" s="1"/>
      <c r="N70" s="1"/>
      <c r="O70" s="1"/>
      <c r="P70" s="1"/>
    </row>
    <row r="71" spans="1:16" ht="15" customHeight="1">
      <c r="A71" s="38">
        <v>12</v>
      </c>
      <c r="B71" s="47">
        <f t="shared" si="10"/>
        <v>1413262.1962114892</v>
      </c>
      <c r="C71" s="34">
        <v>37303898</v>
      </c>
      <c r="D71" s="4">
        <f t="shared" si="8"/>
        <v>2018946</v>
      </c>
      <c r="E71" s="27">
        <f t="shared" si="9"/>
        <v>0.98</v>
      </c>
      <c r="F71" s="41">
        <v>53291283</v>
      </c>
      <c r="G71" s="37">
        <f t="shared" si="11"/>
        <v>0.98</v>
      </c>
      <c r="H71" s="1"/>
      <c r="I71" s="1"/>
      <c r="J71" s="1"/>
      <c r="K71" s="1"/>
      <c r="L71" s="1"/>
      <c r="M71" s="1"/>
      <c r="N71" s="1"/>
      <c r="O71" s="1"/>
      <c r="P71" s="1"/>
    </row>
    <row r="72" spans="1:16" ht="15" customHeight="1">
      <c r="A72" s="38">
        <v>13</v>
      </c>
      <c r="B72" s="47">
        <f t="shared" si="10"/>
        <v>1369305.6963293226</v>
      </c>
      <c r="C72" s="34">
        <v>37303898</v>
      </c>
      <c r="D72" s="4">
        <f t="shared" si="8"/>
        <v>1956151</v>
      </c>
      <c r="E72" s="27">
        <f t="shared" si="9"/>
        <v>0.99</v>
      </c>
      <c r="F72" s="41">
        <v>53291283</v>
      </c>
      <c r="G72" s="37">
        <f t="shared" si="11"/>
        <v>0.99</v>
      </c>
      <c r="H72" s="1"/>
      <c r="I72" s="1"/>
      <c r="J72" s="1"/>
      <c r="K72" s="1"/>
      <c r="L72" s="1"/>
      <c r="M72" s="1"/>
      <c r="N72" s="1"/>
      <c r="O72" s="1"/>
      <c r="P72" s="1"/>
    </row>
    <row r="73" spans="1:16" ht="15" customHeight="1">
      <c r="A73" s="37">
        <v>14</v>
      </c>
      <c r="B73" s="47">
        <f t="shared" si="10"/>
        <v>20999.999943705618</v>
      </c>
      <c r="C73" s="34">
        <v>37303898</v>
      </c>
      <c r="D73" s="4">
        <f t="shared" si="8"/>
        <v>30000</v>
      </c>
      <c r="E73" s="27">
        <f t="shared" si="9"/>
        <v>0.97</v>
      </c>
      <c r="F73" s="41">
        <v>53291283</v>
      </c>
      <c r="G73" s="37">
        <f t="shared" si="11"/>
        <v>0.97</v>
      </c>
      <c r="H73" s="1"/>
      <c r="I73" s="1"/>
      <c r="J73" s="1"/>
      <c r="K73" s="1"/>
      <c r="L73" s="1"/>
      <c r="M73" s="1"/>
      <c r="N73" s="1"/>
      <c r="O73" s="1"/>
      <c r="P73" s="1"/>
    </row>
    <row r="74" spans="1:16" ht="15" customHeight="1">
      <c r="A74" s="37">
        <v>15</v>
      </c>
      <c r="B74" s="47">
        <f t="shared" si="10"/>
        <v>1580697.2957626483</v>
      </c>
      <c r="C74" s="34">
        <v>37303898</v>
      </c>
      <c r="D74" s="4">
        <f t="shared" si="8"/>
        <v>2258139</v>
      </c>
      <c r="E74" s="27">
        <f t="shared" si="9"/>
        <v>0.99</v>
      </c>
      <c r="F74" s="41">
        <v>53291283</v>
      </c>
      <c r="G74" s="37">
        <f t="shared" si="11"/>
        <v>0.99</v>
      </c>
      <c r="H74" s="1"/>
      <c r="I74" s="1"/>
      <c r="J74" s="1"/>
      <c r="K74" s="1"/>
      <c r="L74" s="1"/>
      <c r="M74" s="1"/>
      <c r="N74" s="1"/>
      <c r="O74" s="1"/>
      <c r="P74" s="1"/>
    </row>
    <row r="75" spans="1:16" ht="15" customHeight="1">
      <c r="A75" s="37">
        <v>16</v>
      </c>
      <c r="B75" s="47">
        <f t="shared" si="10"/>
        <v>911399.99755682377</v>
      </c>
      <c r="C75" s="34">
        <v>37303898</v>
      </c>
      <c r="D75" s="4">
        <f t="shared" si="8"/>
        <v>1302000</v>
      </c>
      <c r="E75" s="27">
        <f t="shared" si="9"/>
        <v>0.99</v>
      </c>
      <c r="F75" s="41">
        <v>53291283</v>
      </c>
      <c r="G75" s="37">
        <f t="shared" si="11"/>
        <v>0.99</v>
      </c>
      <c r="H75" s="1"/>
      <c r="I75" s="1"/>
      <c r="J75" s="1"/>
      <c r="K75" s="1"/>
      <c r="L75" s="1"/>
      <c r="M75" s="1"/>
      <c r="N75" s="1"/>
      <c r="O75" s="1"/>
      <c r="P75" s="1"/>
    </row>
    <row r="76" spans="1:16" ht="15" customHeight="1">
      <c r="A76" s="37">
        <v>17</v>
      </c>
      <c r="B76" s="47">
        <f t="shared" si="10"/>
        <v>2787843.0925266715</v>
      </c>
      <c r="C76" s="34">
        <v>37303898</v>
      </c>
      <c r="D76" s="4">
        <f t="shared" si="8"/>
        <v>3982633</v>
      </c>
      <c r="E76" s="27">
        <f t="shared" si="9"/>
        <v>0.97</v>
      </c>
      <c r="F76" s="41">
        <v>53291283</v>
      </c>
      <c r="G76" s="37">
        <f t="shared" si="11"/>
        <v>0.97</v>
      </c>
      <c r="H76" s="1"/>
      <c r="I76" s="1"/>
      <c r="J76" s="1"/>
      <c r="K76" s="1"/>
      <c r="L76" s="1"/>
      <c r="M76" s="1"/>
      <c r="N76" s="1"/>
      <c r="O76" s="1"/>
      <c r="P76" s="1"/>
    </row>
    <row r="77" spans="1:16" ht="15" customHeight="1">
      <c r="A77" s="37">
        <v>18</v>
      </c>
      <c r="B77" s="47">
        <f t="shared" si="10"/>
        <v>1121343.2969940319</v>
      </c>
      <c r="C77" s="34">
        <v>37303898</v>
      </c>
      <c r="D77" s="4">
        <f t="shared" si="8"/>
        <v>1601919</v>
      </c>
      <c r="E77" s="27">
        <f t="shared" si="9"/>
        <v>0.99</v>
      </c>
      <c r="F77" s="41">
        <v>53291283</v>
      </c>
      <c r="G77" s="37">
        <f t="shared" si="11"/>
        <v>0.99</v>
      </c>
      <c r="H77" s="1"/>
      <c r="I77" s="1"/>
      <c r="J77" s="1"/>
      <c r="K77" s="1"/>
      <c r="L77" s="1"/>
      <c r="M77" s="1"/>
      <c r="N77" s="1"/>
      <c r="O77" s="1"/>
      <c r="P77" s="1"/>
    </row>
    <row r="78" spans="1:16" ht="15" customHeight="1">
      <c r="A78" s="37">
        <v>19</v>
      </c>
      <c r="B78" s="47">
        <f t="shared" si="10"/>
        <v>1017449.9972725371</v>
      </c>
      <c r="C78" s="34">
        <v>37303898</v>
      </c>
      <c r="D78" s="4">
        <f t="shared" si="8"/>
        <v>1453500</v>
      </c>
      <c r="E78" s="27">
        <f t="shared" si="9"/>
        <v>0.98</v>
      </c>
      <c r="F78" s="41">
        <v>53291283</v>
      </c>
      <c r="G78" s="37">
        <f t="shared" si="11"/>
        <v>0.98</v>
      </c>
      <c r="H78" s="1"/>
      <c r="I78" s="1"/>
      <c r="J78" s="1"/>
      <c r="K78" s="1"/>
      <c r="L78" s="1"/>
      <c r="M78" s="1"/>
      <c r="N78" s="1"/>
      <c r="O78" s="1"/>
      <c r="P78" s="1"/>
    </row>
    <row r="79" spans="1:16" ht="15" customHeight="1">
      <c r="A79" s="37">
        <v>20</v>
      </c>
      <c r="B79" s="47">
        <f t="shared" si="10"/>
        <v>2594535.2930448684</v>
      </c>
      <c r="C79" s="34">
        <v>37303898</v>
      </c>
      <c r="D79" s="4">
        <f t="shared" si="8"/>
        <v>3706479</v>
      </c>
      <c r="E79" s="27">
        <f t="shared" si="9"/>
        <v>0.97</v>
      </c>
      <c r="F79" s="41">
        <v>53291283</v>
      </c>
      <c r="G79" s="37">
        <f t="shared" si="11"/>
        <v>0.97</v>
      </c>
      <c r="H79" s="1"/>
      <c r="I79" s="1"/>
      <c r="J79" s="1"/>
      <c r="K79" s="1"/>
      <c r="L79" s="1"/>
      <c r="M79" s="1"/>
      <c r="N79" s="1"/>
      <c r="O79" s="1"/>
      <c r="P79" s="1"/>
    </row>
    <row r="80" spans="1:16" ht="15" customHeight="1">
      <c r="A80" s="37">
        <v>21</v>
      </c>
      <c r="B80" s="47">
        <f t="shared" si="10"/>
        <v>1518715.7959288014</v>
      </c>
      <c r="C80" s="34">
        <v>37303898</v>
      </c>
      <c r="D80" s="4">
        <f t="shared" si="8"/>
        <v>2169594</v>
      </c>
      <c r="E80" s="27">
        <f t="shared" si="9"/>
        <v>0.98</v>
      </c>
      <c r="F80" s="41">
        <v>53291283</v>
      </c>
      <c r="G80" s="37">
        <f t="shared" si="11"/>
        <v>0.98</v>
      </c>
      <c r="H80" s="1"/>
      <c r="I80" s="1"/>
      <c r="J80" s="1"/>
      <c r="K80" s="1"/>
      <c r="L80" s="1"/>
      <c r="M80" s="1"/>
      <c r="N80" s="1"/>
      <c r="O80" s="1"/>
      <c r="P80" s="1"/>
    </row>
    <row r="81" spans="1:16" ht="15" customHeight="1">
      <c r="A81" s="37">
        <v>22</v>
      </c>
      <c r="B81" s="47">
        <f t="shared" si="10"/>
        <v>2101327.1943670036</v>
      </c>
      <c r="C81" s="34">
        <v>37303898</v>
      </c>
      <c r="D81" s="4">
        <f t="shared" si="8"/>
        <v>3001896</v>
      </c>
      <c r="E81" s="27">
        <f t="shared" si="9"/>
        <v>0.99</v>
      </c>
      <c r="F81" s="41">
        <v>53291283</v>
      </c>
      <c r="G81" s="37">
        <f t="shared" si="11"/>
        <v>0.99</v>
      </c>
      <c r="H81" s="1"/>
      <c r="I81" s="1"/>
      <c r="J81" s="1"/>
      <c r="K81" s="1"/>
      <c r="L81" s="1"/>
      <c r="M81" s="1"/>
      <c r="N81" s="1"/>
      <c r="O81" s="1"/>
      <c r="P81" s="1"/>
    </row>
    <row r="82" spans="1:16" ht="15" customHeight="1">
      <c r="A82" s="37">
        <v>23</v>
      </c>
      <c r="B82" s="47">
        <f t="shared" si="10"/>
        <v>810534.19782721321</v>
      </c>
      <c r="C82" s="34">
        <v>37303898</v>
      </c>
      <c r="D82" s="4">
        <f t="shared" si="8"/>
        <v>1157906</v>
      </c>
      <c r="E82" s="27">
        <f t="shared" si="9"/>
        <v>0.96</v>
      </c>
      <c r="F82" s="41">
        <v>53291283</v>
      </c>
      <c r="G82" s="37">
        <f t="shared" si="11"/>
        <v>0.96</v>
      </c>
      <c r="H82" s="1"/>
      <c r="I82" s="1"/>
      <c r="J82" s="1"/>
      <c r="K82" s="1"/>
      <c r="L82" s="1"/>
      <c r="M82" s="1"/>
      <c r="N82" s="1"/>
      <c r="O82" s="1"/>
      <c r="P82" s="1"/>
    </row>
    <row r="83" spans="1:16" ht="15" customHeight="1">
      <c r="A83" s="37">
        <v>24</v>
      </c>
      <c r="B83" s="47">
        <f t="shared" si="10"/>
        <v>346499.99907114264</v>
      </c>
      <c r="C83" s="34">
        <v>37303898</v>
      </c>
      <c r="D83" s="4">
        <f t="shared" si="8"/>
        <v>495000</v>
      </c>
      <c r="E83" s="27">
        <f t="shared" si="9"/>
        <v>0.99</v>
      </c>
      <c r="F83" s="41">
        <v>53291283</v>
      </c>
      <c r="G83" s="37">
        <f t="shared" si="11"/>
        <v>0.99</v>
      </c>
      <c r="H83" s="1"/>
      <c r="I83" s="1"/>
      <c r="J83" s="1"/>
      <c r="K83" s="1"/>
      <c r="L83" s="1"/>
      <c r="M83" s="1"/>
      <c r="N83" s="1"/>
      <c r="O83" s="1"/>
      <c r="P83" s="1"/>
    </row>
    <row r="84" spans="1:16" ht="15" customHeight="1">
      <c r="A84" s="37">
        <v>25</v>
      </c>
      <c r="B84" s="47">
        <f t="shared" si="10"/>
        <v>2265902.0939258304</v>
      </c>
      <c r="C84" s="34">
        <v>37303898</v>
      </c>
      <c r="D84" s="4">
        <f t="shared" si="8"/>
        <v>3237003</v>
      </c>
      <c r="E84" s="27">
        <f t="shared" si="9"/>
        <v>0.97</v>
      </c>
      <c r="F84" s="41">
        <v>53291283</v>
      </c>
      <c r="G84" s="37">
        <f t="shared" si="11"/>
        <v>0.97</v>
      </c>
      <c r="H84" s="1"/>
      <c r="I84" s="1"/>
      <c r="J84" s="1"/>
      <c r="K84" s="1"/>
      <c r="L84" s="1"/>
      <c r="M84" s="1"/>
      <c r="N84" s="1"/>
      <c r="O84" s="1"/>
      <c r="P84" s="1"/>
    </row>
    <row r="85" spans="1:16" ht="15" customHeight="1">
      <c r="A85" s="38">
        <v>26</v>
      </c>
      <c r="B85" s="47">
        <f t="shared" si="10"/>
        <v>461999.99876152351</v>
      </c>
      <c r="C85" s="34">
        <v>37303898</v>
      </c>
      <c r="D85" s="4">
        <f t="shared" si="8"/>
        <v>660000</v>
      </c>
      <c r="E85" s="27">
        <f t="shared" si="9"/>
        <v>0.99</v>
      </c>
      <c r="F85" s="41">
        <v>53291283</v>
      </c>
      <c r="G85" s="37">
        <f t="shared" si="11"/>
        <v>0.99</v>
      </c>
      <c r="H85" s="1"/>
      <c r="I85" s="1"/>
      <c r="J85" s="1"/>
      <c r="K85" s="1"/>
      <c r="L85" s="1"/>
      <c r="M85" s="1"/>
      <c r="N85" s="1"/>
      <c r="O85" s="1"/>
      <c r="P85" s="1"/>
    </row>
    <row r="86" spans="1:16" ht="15" customHeight="1">
      <c r="A86" s="38">
        <v>27</v>
      </c>
      <c r="B86" s="47">
        <f t="shared" si="10"/>
        <v>602699.99838435114</v>
      </c>
      <c r="C86" s="34">
        <v>37303898</v>
      </c>
      <c r="D86" s="4">
        <f t="shared" si="8"/>
        <v>861000</v>
      </c>
      <c r="E86" s="27">
        <f t="shared" si="9"/>
        <v>0.99</v>
      </c>
      <c r="F86" s="41">
        <v>53291283</v>
      </c>
      <c r="G86" s="37">
        <f t="shared" si="11"/>
        <v>0.99</v>
      </c>
      <c r="H86" s="1"/>
      <c r="I86" s="1"/>
      <c r="J86" s="1"/>
      <c r="K86" s="1"/>
      <c r="L86" s="1"/>
      <c r="M86" s="1"/>
      <c r="N86" s="1"/>
      <c r="O86" s="1"/>
      <c r="P86" s="1"/>
    </row>
    <row r="87" spans="1:16" ht="15" customHeight="1">
      <c r="A87" s="38">
        <v>28</v>
      </c>
      <c r="B87" s="47">
        <f t="shared" si="10"/>
        <v>1030049.9972387605</v>
      </c>
      <c r="C87" s="34">
        <v>37303898</v>
      </c>
      <c r="D87" s="4">
        <f t="shared" si="8"/>
        <v>1471500</v>
      </c>
      <c r="E87" s="27">
        <f t="shared" si="9"/>
        <v>0.99</v>
      </c>
      <c r="F87" s="41">
        <v>53291283</v>
      </c>
      <c r="G87" s="33">
        <f t="shared" si="11"/>
        <v>0.99</v>
      </c>
      <c r="H87" s="1"/>
      <c r="I87" s="1"/>
      <c r="J87" s="1"/>
      <c r="K87" s="1"/>
      <c r="L87" s="1"/>
      <c r="M87" s="1"/>
      <c r="N87" s="1"/>
      <c r="O87" s="1"/>
      <c r="P87" s="1"/>
    </row>
    <row r="88" spans="1:16" ht="15" customHeight="1">
      <c r="A88" s="39">
        <v>29</v>
      </c>
      <c r="B88" s="47">
        <f t="shared" si="10"/>
        <v>65475.899824479733</v>
      </c>
      <c r="C88" s="34">
        <v>37303898</v>
      </c>
      <c r="D88" s="4">
        <f t="shared" si="8"/>
        <v>93537</v>
      </c>
      <c r="E88" s="27">
        <f t="shared" si="9"/>
        <v>0.99</v>
      </c>
      <c r="F88" s="41">
        <v>53291283</v>
      </c>
      <c r="G88" s="33">
        <f t="shared" ref="G88:G106" si="12">E88</f>
        <v>0.99</v>
      </c>
      <c r="H88" s="1"/>
      <c r="I88" s="1"/>
      <c r="J88" s="1"/>
      <c r="K88" s="1"/>
      <c r="L88" s="1"/>
      <c r="M88" s="1"/>
      <c r="N88" s="1"/>
      <c r="O88" s="1"/>
      <c r="P88" s="1"/>
    </row>
    <row r="89" spans="1:16" ht="15" customHeight="1">
      <c r="A89" s="39">
        <v>30</v>
      </c>
      <c r="B89" s="47">
        <f t="shared" si="10"/>
        <v>193981.89947999563</v>
      </c>
      <c r="C89" s="34">
        <v>37303898</v>
      </c>
      <c r="D89" s="4">
        <f t="shared" si="8"/>
        <v>277117</v>
      </c>
      <c r="E89" s="27">
        <f t="shared" si="9"/>
        <v>0.99</v>
      </c>
      <c r="F89" s="41">
        <v>53291283</v>
      </c>
      <c r="G89" s="33">
        <f t="shared" si="12"/>
        <v>0.99</v>
      </c>
      <c r="H89" s="1"/>
      <c r="I89" s="1"/>
      <c r="J89" s="1"/>
      <c r="K89" s="1"/>
      <c r="L89" s="1"/>
      <c r="M89" s="1"/>
      <c r="N89" s="1"/>
      <c r="O89" s="1"/>
      <c r="P89" s="1"/>
    </row>
    <row r="90" spans="1:16" ht="15" customHeight="1">
      <c r="A90" s="39">
        <v>31</v>
      </c>
      <c r="B90" s="47">
        <f t="shared" si="10"/>
        <v>98699.999735416379</v>
      </c>
      <c r="C90" s="34">
        <v>37303898</v>
      </c>
      <c r="D90" s="4">
        <f t="shared" si="8"/>
        <v>141000</v>
      </c>
      <c r="E90" s="27">
        <f t="shared" si="9"/>
        <v>0.99</v>
      </c>
      <c r="F90" s="41">
        <v>53291283</v>
      </c>
      <c r="G90" s="33">
        <f t="shared" si="12"/>
        <v>0.99</v>
      </c>
      <c r="H90" s="1"/>
      <c r="I90" s="1"/>
      <c r="J90" s="1"/>
      <c r="K90" s="1"/>
      <c r="L90" s="1"/>
      <c r="M90" s="1"/>
      <c r="N90" s="1"/>
      <c r="O90" s="1"/>
      <c r="P90" s="1"/>
    </row>
    <row r="91" spans="1:16" ht="15" customHeight="1">
      <c r="A91" s="39">
        <v>32</v>
      </c>
      <c r="B91" s="47">
        <f t="shared" si="10"/>
        <v>94499.999746675268</v>
      </c>
      <c r="C91" s="34">
        <v>37303898</v>
      </c>
      <c r="D91" s="4">
        <f t="shared" si="8"/>
        <v>135000</v>
      </c>
      <c r="E91" s="27">
        <f t="shared" si="9"/>
        <v>0.99</v>
      </c>
      <c r="F91" s="41">
        <v>53291283</v>
      </c>
      <c r="G91" s="33">
        <f t="shared" si="12"/>
        <v>0.99</v>
      </c>
      <c r="H91" s="1"/>
      <c r="I91" s="1"/>
      <c r="J91" s="1"/>
      <c r="K91" s="1"/>
      <c r="L91" s="1"/>
      <c r="M91" s="1"/>
      <c r="N91" s="1"/>
      <c r="O91" s="1"/>
      <c r="P91" s="1"/>
    </row>
    <row r="92" spans="1:16" ht="15" customHeight="1">
      <c r="A92" s="39">
        <v>33</v>
      </c>
      <c r="B92" s="47">
        <f t="shared" si="10"/>
        <v>53549.999856449322</v>
      </c>
      <c r="C92" s="34">
        <v>37303898</v>
      </c>
      <c r="D92" s="4">
        <f t="shared" si="8"/>
        <v>76500</v>
      </c>
      <c r="E92" s="27">
        <f t="shared" si="9"/>
        <v>0.99</v>
      </c>
      <c r="F92" s="41">
        <v>53291283</v>
      </c>
      <c r="G92" s="33">
        <f t="shared" si="12"/>
        <v>0.99</v>
      </c>
      <c r="H92" s="1"/>
      <c r="I92" s="1"/>
      <c r="J92" s="1"/>
      <c r="K92" s="1"/>
      <c r="L92" s="1"/>
      <c r="M92" s="1"/>
      <c r="N92" s="1"/>
      <c r="O92" s="1"/>
      <c r="P92" s="1"/>
    </row>
    <row r="93" spans="1:16" ht="15" customHeight="1">
      <c r="A93" s="39">
        <v>34</v>
      </c>
      <c r="B93" s="47">
        <f t="shared" si="10"/>
        <v>0</v>
      </c>
      <c r="C93" s="34">
        <v>37303898</v>
      </c>
      <c r="D93" s="4">
        <f t="shared" si="8"/>
        <v>0</v>
      </c>
      <c r="E93" s="27">
        <f t="shared" si="9"/>
        <v>0.99</v>
      </c>
      <c r="F93" s="41">
        <v>53291283</v>
      </c>
      <c r="G93" s="33">
        <f t="shared" si="12"/>
        <v>0.99</v>
      </c>
      <c r="H93" s="1"/>
      <c r="I93" s="1"/>
      <c r="J93" s="1"/>
      <c r="K93" s="1"/>
      <c r="L93" s="1"/>
      <c r="M93" s="1"/>
      <c r="N93" s="1"/>
      <c r="O93" s="1"/>
      <c r="P93" s="1"/>
    </row>
    <row r="94" spans="1:16" ht="15" customHeight="1">
      <c r="A94" s="39">
        <v>35</v>
      </c>
      <c r="B94" s="47">
        <f t="shared" si="10"/>
        <v>81899.999780451893</v>
      </c>
      <c r="C94" s="34">
        <v>37303898</v>
      </c>
      <c r="D94" s="4">
        <f t="shared" si="8"/>
        <v>117000</v>
      </c>
      <c r="E94" s="27">
        <f t="shared" si="9"/>
        <v>0.99</v>
      </c>
      <c r="F94" s="41">
        <v>53291283</v>
      </c>
      <c r="G94" s="33">
        <f t="shared" si="12"/>
        <v>0.99</v>
      </c>
      <c r="H94" s="1"/>
      <c r="I94" s="1"/>
      <c r="J94" s="1"/>
      <c r="K94" s="1"/>
      <c r="L94" s="1"/>
      <c r="M94" s="1"/>
      <c r="N94" s="1"/>
      <c r="O94" s="1"/>
      <c r="P94" s="1"/>
    </row>
    <row r="95" spans="1:16" ht="15" customHeight="1">
      <c r="A95" s="39">
        <v>36</v>
      </c>
      <c r="B95" s="47">
        <f t="shared" si="10"/>
        <v>0</v>
      </c>
      <c r="C95" s="34">
        <v>37303898</v>
      </c>
      <c r="D95" s="4">
        <f t="shared" si="8"/>
        <v>0</v>
      </c>
      <c r="E95" s="27">
        <f t="shared" si="9"/>
        <v>0.99</v>
      </c>
      <c r="F95" s="41">
        <v>53291283</v>
      </c>
      <c r="G95" s="33">
        <f t="shared" si="12"/>
        <v>0.99</v>
      </c>
      <c r="H95" s="1"/>
      <c r="I95" s="1"/>
      <c r="J95" s="1"/>
      <c r="K95" s="1"/>
      <c r="L95" s="1"/>
      <c r="M95" s="1"/>
      <c r="N95" s="1"/>
      <c r="O95" s="1"/>
      <c r="P95" s="1"/>
    </row>
    <row r="96" spans="1:16" ht="15" customHeight="1">
      <c r="A96" s="39">
        <v>37</v>
      </c>
      <c r="B96" s="58">
        <f t="shared" si="10"/>
        <v>49822.779866440826</v>
      </c>
      <c r="C96" s="34">
        <v>37303898</v>
      </c>
      <c r="D96" s="4">
        <f t="shared" si="8"/>
        <v>71175.399999999994</v>
      </c>
      <c r="E96" s="27">
        <f t="shared" si="9"/>
        <v>0.99</v>
      </c>
      <c r="F96" s="41">
        <v>53291283</v>
      </c>
      <c r="G96" s="33">
        <f t="shared" si="12"/>
        <v>0.99</v>
      </c>
      <c r="H96" s="1"/>
      <c r="I96" s="1"/>
      <c r="J96" s="1"/>
      <c r="K96" s="1"/>
      <c r="L96" s="1"/>
      <c r="M96" s="1"/>
      <c r="N96" s="1"/>
      <c r="O96" s="1"/>
      <c r="P96" s="1"/>
    </row>
    <row r="97" spans="1:16" ht="15" customHeight="1">
      <c r="A97" s="39">
        <v>38</v>
      </c>
      <c r="B97" s="47">
        <f t="shared" si="10"/>
        <v>166949.99955245966</v>
      </c>
      <c r="C97" s="34">
        <v>37303898</v>
      </c>
      <c r="D97" s="4">
        <f t="shared" si="8"/>
        <v>238500</v>
      </c>
      <c r="E97" s="27">
        <f t="shared" si="9"/>
        <v>0.99</v>
      </c>
      <c r="F97" s="41">
        <v>53291283</v>
      </c>
      <c r="G97" s="33">
        <f t="shared" si="12"/>
        <v>0.99</v>
      </c>
      <c r="H97" s="1"/>
      <c r="I97" s="1"/>
      <c r="J97" s="1"/>
      <c r="K97" s="1"/>
      <c r="L97" s="1"/>
      <c r="M97" s="1"/>
      <c r="N97" s="1"/>
      <c r="O97" s="1"/>
      <c r="P97" s="1"/>
    </row>
    <row r="98" spans="1:16" ht="15" customHeight="1">
      <c r="A98" s="39">
        <v>39</v>
      </c>
      <c r="B98" s="47">
        <f t="shared" si="10"/>
        <v>83999.99977482247</v>
      </c>
      <c r="C98" s="34">
        <v>37303898</v>
      </c>
      <c r="D98" s="4">
        <f t="shared" si="8"/>
        <v>120000</v>
      </c>
      <c r="E98" s="27">
        <f t="shared" si="9"/>
        <v>0.99</v>
      </c>
      <c r="F98" s="41">
        <v>53291283</v>
      </c>
      <c r="G98" s="33">
        <f t="shared" si="12"/>
        <v>0.99</v>
      </c>
      <c r="H98" s="1"/>
      <c r="I98" s="1"/>
      <c r="J98" s="1"/>
      <c r="K98" s="1"/>
      <c r="L98" s="1"/>
      <c r="M98" s="1"/>
      <c r="N98" s="1"/>
      <c r="O98" s="1"/>
      <c r="P98" s="1"/>
    </row>
    <row r="99" spans="1:16" ht="15" customHeight="1">
      <c r="A99" s="39">
        <v>40</v>
      </c>
      <c r="B99" s="47">
        <f t="shared" si="10"/>
        <v>249899.99933009682</v>
      </c>
      <c r="C99" s="34">
        <v>37303898</v>
      </c>
      <c r="D99" s="4">
        <f t="shared" si="8"/>
        <v>357000</v>
      </c>
      <c r="E99" s="27">
        <f t="shared" si="9"/>
        <v>0.99</v>
      </c>
      <c r="F99" s="41">
        <v>53291283</v>
      </c>
      <c r="G99" s="33">
        <f t="shared" si="12"/>
        <v>0.99</v>
      </c>
      <c r="H99" s="1"/>
      <c r="I99" s="1"/>
      <c r="J99" s="1"/>
      <c r="K99" s="1"/>
      <c r="L99" s="1"/>
      <c r="M99" s="1"/>
      <c r="N99" s="1"/>
      <c r="O99" s="1"/>
      <c r="P99" s="1"/>
    </row>
    <row r="100" spans="1:16" ht="15" customHeight="1">
      <c r="A100" s="39">
        <v>41</v>
      </c>
      <c r="B100" s="47">
        <f t="shared" si="10"/>
        <v>120749.9996763073</v>
      </c>
      <c r="C100" s="34">
        <v>37303898</v>
      </c>
      <c r="D100" s="4">
        <f t="shared" si="8"/>
        <v>172500</v>
      </c>
      <c r="E100" s="27">
        <f t="shared" si="9"/>
        <v>0.99</v>
      </c>
      <c r="F100" s="41">
        <v>53291283</v>
      </c>
      <c r="G100" s="33">
        <f t="shared" si="12"/>
        <v>0.99</v>
      </c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" customHeight="1">
      <c r="A101" s="39">
        <v>42</v>
      </c>
      <c r="B101" s="47">
        <f t="shared" si="10"/>
        <v>126076.99966202726</v>
      </c>
      <c r="C101" s="34">
        <v>37303898</v>
      </c>
      <c r="D101" s="4">
        <f t="shared" si="8"/>
        <v>180110</v>
      </c>
      <c r="E101" s="27">
        <f t="shared" si="9"/>
        <v>0.99</v>
      </c>
      <c r="F101" s="41">
        <v>53291283</v>
      </c>
      <c r="G101" s="33">
        <f t="shared" si="12"/>
        <v>0.99</v>
      </c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" customHeight="1">
      <c r="A102" s="39">
        <v>43</v>
      </c>
      <c r="B102" s="47">
        <f t="shared" si="10"/>
        <v>165899.99955527435</v>
      </c>
      <c r="C102" s="34">
        <v>37303898</v>
      </c>
      <c r="D102" s="4">
        <f t="shared" si="8"/>
        <v>237000</v>
      </c>
      <c r="E102" s="27">
        <f t="shared" si="9"/>
        <v>0.99</v>
      </c>
      <c r="F102" s="41">
        <v>53291283</v>
      </c>
      <c r="G102" s="33">
        <f t="shared" si="12"/>
        <v>0.99</v>
      </c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" customHeight="1">
      <c r="A103" s="39">
        <v>44</v>
      </c>
      <c r="B103" s="47">
        <f t="shared" si="10"/>
        <v>0</v>
      </c>
      <c r="C103" s="34">
        <v>37303898</v>
      </c>
      <c r="D103" s="4">
        <f t="shared" si="8"/>
        <v>0</v>
      </c>
      <c r="E103" s="27">
        <f t="shared" si="9"/>
        <v>0.93</v>
      </c>
      <c r="F103" s="41">
        <v>53291283</v>
      </c>
      <c r="G103" s="33">
        <f t="shared" si="12"/>
        <v>0.93</v>
      </c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" customHeight="1">
      <c r="A104" s="39">
        <v>45</v>
      </c>
      <c r="B104" s="47">
        <f t="shared" si="10"/>
        <v>44099.99988178179</v>
      </c>
      <c r="C104" s="34">
        <v>37303898</v>
      </c>
      <c r="D104" s="4">
        <f t="shared" si="8"/>
        <v>63000</v>
      </c>
      <c r="E104" s="27">
        <f t="shared" si="9"/>
        <v>0.86</v>
      </c>
      <c r="F104" s="41">
        <v>53291283</v>
      </c>
      <c r="G104" s="33">
        <f t="shared" si="12"/>
        <v>0.86</v>
      </c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" customHeight="1">
      <c r="A105" s="39">
        <v>46</v>
      </c>
      <c r="B105" s="47">
        <f t="shared" si="10"/>
        <v>61949.999833931564</v>
      </c>
      <c r="C105" s="34">
        <v>37303898</v>
      </c>
      <c r="D105" s="4">
        <f t="shared" si="8"/>
        <v>88500</v>
      </c>
      <c r="E105" s="27">
        <f t="shared" si="9"/>
        <v>0.95</v>
      </c>
      <c r="F105" s="41">
        <v>53291283</v>
      </c>
      <c r="G105" s="33">
        <f t="shared" si="12"/>
        <v>0.95</v>
      </c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" customHeight="1">
      <c r="A106" s="39">
        <v>47</v>
      </c>
      <c r="B106" s="47">
        <f t="shared" si="10"/>
        <v>0</v>
      </c>
      <c r="C106" s="85">
        <v>37303898</v>
      </c>
      <c r="D106" s="4">
        <f t="shared" si="8"/>
        <v>0</v>
      </c>
      <c r="E106" s="27">
        <f t="shared" si="9"/>
        <v>0.96</v>
      </c>
      <c r="F106" s="41">
        <v>53291283</v>
      </c>
      <c r="G106" s="86">
        <f t="shared" si="12"/>
        <v>0.96</v>
      </c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20.25" customHeight="1">
      <c r="A107" s="59" t="s">
        <v>64</v>
      </c>
      <c r="B107" s="59"/>
      <c r="C107" s="14"/>
      <c r="D107" s="14"/>
      <c r="E107" s="14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A108" s="31"/>
      <c r="B108" s="32" t="s">
        <v>40</v>
      </c>
      <c r="C108" s="32" t="s">
        <v>34</v>
      </c>
      <c r="D108" s="32" t="s">
        <v>35</v>
      </c>
      <c r="E108" s="32" t="s">
        <v>36</v>
      </c>
      <c r="F108" s="32" t="s">
        <v>37</v>
      </c>
      <c r="G108" s="32" t="s">
        <v>36</v>
      </c>
    </row>
    <row r="109" spans="1:16">
      <c r="A109" s="33">
        <v>1</v>
      </c>
      <c r="B109" s="48">
        <f>(C109*(D109/E109)/(F109/G109))</f>
        <v>925400.06512844632</v>
      </c>
      <c r="C109" s="42">
        <f>I54</f>
        <v>42626538</v>
      </c>
      <c r="D109" s="5">
        <f t="shared" ref="D109:D155" si="13">D7</f>
        <v>1322000</v>
      </c>
      <c r="E109" s="27">
        <f t="shared" ref="E109:E155" si="14">F7/100</f>
        <v>0.97</v>
      </c>
      <c r="F109" s="42">
        <f>D54</f>
        <v>60895050</v>
      </c>
      <c r="G109" s="27">
        <v>0.97</v>
      </c>
    </row>
    <row r="110" spans="1:16">
      <c r="A110" s="37">
        <v>2</v>
      </c>
      <c r="B110" s="48">
        <f t="shared" ref="B110:B155" si="15">(C110*(D110/E110)/(F110/G110))</f>
        <v>760200.05350188562</v>
      </c>
      <c r="C110" s="41">
        <v>42626538</v>
      </c>
      <c r="D110" s="5">
        <f t="shared" si="13"/>
        <v>1086000</v>
      </c>
      <c r="E110" s="27">
        <f t="shared" si="14"/>
        <v>0.98</v>
      </c>
      <c r="F110" s="41">
        <v>60895050</v>
      </c>
      <c r="G110" s="37">
        <f t="shared" ref="G110:G136" si="16">E110</f>
        <v>0.98</v>
      </c>
    </row>
    <row r="111" spans="1:16">
      <c r="A111" s="37">
        <v>3</v>
      </c>
      <c r="B111" s="48">
        <f t="shared" si="15"/>
        <v>350700.02468180913</v>
      </c>
      <c r="C111" s="41">
        <v>42626538</v>
      </c>
      <c r="D111" s="5">
        <f t="shared" si="13"/>
        <v>501000</v>
      </c>
      <c r="E111" s="27">
        <f t="shared" si="14"/>
        <v>0.98</v>
      </c>
      <c r="F111" s="41">
        <v>60895050</v>
      </c>
      <c r="G111" s="37">
        <f t="shared" si="16"/>
        <v>0.98</v>
      </c>
    </row>
    <row r="112" spans="1:16">
      <c r="A112" s="37">
        <v>4</v>
      </c>
      <c r="B112" s="48">
        <f t="shared" si="15"/>
        <v>1024800.0721240889</v>
      </c>
      <c r="C112" s="41">
        <v>42626538</v>
      </c>
      <c r="D112" s="5">
        <f t="shared" si="13"/>
        <v>1464000</v>
      </c>
      <c r="E112" s="27">
        <f t="shared" si="14"/>
        <v>0.96</v>
      </c>
      <c r="F112" s="41">
        <v>60895050</v>
      </c>
      <c r="G112" s="37">
        <f t="shared" si="16"/>
        <v>0.96</v>
      </c>
    </row>
    <row r="113" spans="1:7">
      <c r="A113" s="38">
        <v>5</v>
      </c>
      <c r="B113" s="48">
        <f t="shared" si="15"/>
        <v>3589288.0526093994</v>
      </c>
      <c r="C113" s="41">
        <v>42626538</v>
      </c>
      <c r="D113" s="5">
        <f t="shared" si="13"/>
        <v>5127554</v>
      </c>
      <c r="E113" s="27">
        <f t="shared" si="14"/>
        <v>0.99</v>
      </c>
      <c r="F113" s="41">
        <v>60895050</v>
      </c>
      <c r="G113" s="37">
        <f t="shared" si="16"/>
        <v>0.99</v>
      </c>
    </row>
    <row r="114" spans="1:7">
      <c r="A114" s="38">
        <v>6</v>
      </c>
      <c r="B114" s="48">
        <f t="shared" si="15"/>
        <v>1890259.833034015</v>
      </c>
      <c r="C114" s="41">
        <v>42626538</v>
      </c>
      <c r="D114" s="5">
        <f t="shared" si="13"/>
        <v>2700371</v>
      </c>
      <c r="E114" s="27">
        <f t="shared" si="14"/>
        <v>0.96</v>
      </c>
      <c r="F114" s="41">
        <v>60895050</v>
      </c>
      <c r="G114" s="37">
        <f t="shared" si="16"/>
        <v>0.96</v>
      </c>
    </row>
    <row r="115" spans="1:7">
      <c r="A115" s="38">
        <v>7</v>
      </c>
      <c r="B115" s="48">
        <f t="shared" si="15"/>
        <v>1968441.4385363341</v>
      </c>
      <c r="C115" s="41">
        <v>42626538</v>
      </c>
      <c r="D115" s="5">
        <f t="shared" si="13"/>
        <v>2812059</v>
      </c>
      <c r="E115" s="27">
        <f t="shared" si="14"/>
        <v>0.98</v>
      </c>
      <c r="F115" s="41">
        <v>60895050</v>
      </c>
      <c r="G115" s="37">
        <f t="shared" si="16"/>
        <v>0.98</v>
      </c>
    </row>
    <row r="116" spans="1:7">
      <c r="A116" s="38">
        <v>8</v>
      </c>
      <c r="B116" s="48">
        <f t="shared" si="15"/>
        <v>246515.51734943976</v>
      </c>
      <c r="C116" s="41">
        <v>42626538</v>
      </c>
      <c r="D116" s="5">
        <f t="shared" si="13"/>
        <v>352165</v>
      </c>
      <c r="E116" s="27">
        <f t="shared" si="14"/>
        <v>0.99</v>
      </c>
      <c r="F116" s="41">
        <v>60895050</v>
      </c>
      <c r="G116" s="37">
        <f t="shared" si="16"/>
        <v>0.99</v>
      </c>
    </row>
    <row r="117" spans="1:7">
      <c r="A117" s="38">
        <v>9</v>
      </c>
      <c r="B117" s="48">
        <f t="shared" si="15"/>
        <v>756700.05325556023</v>
      </c>
      <c r="C117" s="41">
        <v>42626538</v>
      </c>
      <c r="D117" s="5">
        <f t="shared" si="13"/>
        <v>1081000</v>
      </c>
      <c r="E117" s="27">
        <f t="shared" si="14"/>
        <v>0.98</v>
      </c>
      <c r="F117" s="41">
        <v>60895050</v>
      </c>
      <c r="G117" s="37">
        <f t="shared" si="16"/>
        <v>0.98</v>
      </c>
    </row>
    <row r="118" spans="1:7">
      <c r="A118" s="38">
        <v>10</v>
      </c>
      <c r="B118" s="48">
        <f t="shared" si="15"/>
        <v>675535.04754327319</v>
      </c>
      <c r="C118" s="41">
        <v>42626538</v>
      </c>
      <c r="D118" s="5">
        <f t="shared" si="13"/>
        <v>965050</v>
      </c>
      <c r="E118" s="27">
        <f t="shared" si="14"/>
        <v>0.98</v>
      </c>
      <c r="F118" s="41">
        <v>60895050</v>
      </c>
      <c r="G118" s="37">
        <f t="shared" si="16"/>
        <v>0.98</v>
      </c>
    </row>
    <row r="119" spans="1:7">
      <c r="A119" s="38">
        <v>11</v>
      </c>
      <c r="B119" s="48">
        <f t="shared" si="15"/>
        <v>1650773.7161792954</v>
      </c>
      <c r="C119" s="41">
        <v>42626538</v>
      </c>
      <c r="D119" s="5">
        <f t="shared" si="13"/>
        <v>2358248</v>
      </c>
      <c r="E119" s="27">
        <f t="shared" si="14"/>
        <v>0.96</v>
      </c>
      <c r="F119" s="41">
        <v>60895050</v>
      </c>
      <c r="G119" s="37">
        <f t="shared" si="16"/>
        <v>0.96</v>
      </c>
    </row>
    <row r="120" spans="1:7">
      <c r="A120" s="38">
        <v>12</v>
      </c>
      <c r="B120" s="48">
        <f t="shared" si="15"/>
        <v>296800.02088839735</v>
      </c>
      <c r="C120" s="41">
        <v>42626538</v>
      </c>
      <c r="D120" s="5">
        <f t="shared" si="13"/>
        <v>424000</v>
      </c>
      <c r="E120" s="27">
        <f t="shared" si="14"/>
        <v>0.98</v>
      </c>
      <c r="F120" s="41">
        <v>60895050</v>
      </c>
      <c r="G120" s="37">
        <f t="shared" si="16"/>
        <v>0.98</v>
      </c>
    </row>
    <row r="121" spans="1:7">
      <c r="A121" s="38">
        <v>13</v>
      </c>
      <c r="B121" s="48">
        <f t="shared" si="15"/>
        <v>1264356.1889837352</v>
      </c>
      <c r="C121" s="41">
        <v>42626538</v>
      </c>
      <c r="D121" s="5">
        <f t="shared" si="13"/>
        <v>1806223</v>
      </c>
      <c r="E121" s="27">
        <f t="shared" si="14"/>
        <v>0.99</v>
      </c>
      <c r="F121" s="41">
        <v>60895050</v>
      </c>
      <c r="G121" s="37">
        <f t="shared" si="16"/>
        <v>0.99</v>
      </c>
    </row>
    <row r="122" spans="1:7">
      <c r="A122" s="37">
        <v>14</v>
      </c>
      <c r="B122" s="48">
        <f t="shared" si="15"/>
        <v>2067900.9455361646</v>
      </c>
      <c r="C122" s="41">
        <v>42626538</v>
      </c>
      <c r="D122" s="5">
        <f t="shared" si="13"/>
        <v>2954144</v>
      </c>
      <c r="E122" s="27">
        <f t="shared" si="14"/>
        <v>0.97</v>
      </c>
      <c r="F122" s="41">
        <v>60895050</v>
      </c>
      <c r="G122" s="37">
        <f t="shared" si="16"/>
        <v>0.97</v>
      </c>
    </row>
    <row r="123" spans="1:7">
      <c r="A123" s="37">
        <v>15</v>
      </c>
      <c r="B123" s="48">
        <f t="shared" si="15"/>
        <v>869400.06118723936</v>
      </c>
      <c r="C123" s="41">
        <v>42626538</v>
      </c>
      <c r="D123" s="5">
        <f t="shared" si="13"/>
        <v>1242000</v>
      </c>
      <c r="E123" s="27">
        <f t="shared" si="14"/>
        <v>0.99</v>
      </c>
      <c r="F123" s="41">
        <v>60895050</v>
      </c>
      <c r="G123" s="37">
        <f t="shared" si="16"/>
        <v>0.99</v>
      </c>
    </row>
    <row r="124" spans="1:7">
      <c r="A124" s="37">
        <v>16</v>
      </c>
      <c r="B124" s="48">
        <f t="shared" si="15"/>
        <v>1165500.0820263717</v>
      </c>
      <c r="C124" s="41">
        <v>42626538</v>
      </c>
      <c r="D124" s="5">
        <f t="shared" si="13"/>
        <v>1665000</v>
      </c>
      <c r="E124" s="27">
        <f t="shared" si="14"/>
        <v>0.99</v>
      </c>
      <c r="F124" s="41">
        <v>60895050</v>
      </c>
      <c r="G124" s="37">
        <f t="shared" si="16"/>
        <v>0.99</v>
      </c>
    </row>
    <row r="125" spans="1:7">
      <c r="A125" s="37">
        <v>17</v>
      </c>
      <c r="B125" s="48">
        <f t="shared" si="15"/>
        <v>2271584.8598711719</v>
      </c>
      <c r="C125" s="41">
        <v>42626538</v>
      </c>
      <c r="D125" s="5">
        <f t="shared" si="13"/>
        <v>3245121</v>
      </c>
      <c r="E125" s="27">
        <f t="shared" si="14"/>
        <v>0.97</v>
      </c>
      <c r="F125" s="41">
        <v>60895050</v>
      </c>
      <c r="G125" s="37">
        <f t="shared" si="16"/>
        <v>0.97</v>
      </c>
    </row>
    <row r="126" spans="1:7">
      <c r="A126" s="37">
        <v>18</v>
      </c>
      <c r="B126" s="48">
        <f t="shared" si="15"/>
        <v>452028.53181317693</v>
      </c>
      <c r="C126" s="41">
        <v>42626538</v>
      </c>
      <c r="D126" s="5">
        <f t="shared" si="13"/>
        <v>645755</v>
      </c>
      <c r="E126" s="27">
        <f t="shared" si="14"/>
        <v>0.99</v>
      </c>
      <c r="F126" s="41">
        <v>60895050</v>
      </c>
      <c r="G126" s="37">
        <f t="shared" si="16"/>
        <v>0.99</v>
      </c>
    </row>
    <row r="127" spans="1:7">
      <c r="A127" s="37">
        <v>19</v>
      </c>
      <c r="B127" s="48">
        <f t="shared" si="15"/>
        <v>832300.05857618968</v>
      </c>
      <c r="C127" s="41">
        <v>42626538</v>
      </c>
      <c r="D127" s="5">
        <f t="shared" si="13"/>
        <v>1189000</v>
      </c>
      <c r="E127" s="27">
        <f t="shared" si="14"/>
        <v>0.98</v>
      </c>
      <c r="F127" s="41">
        <v>60895050</v>
      </c>
      <c r="G127" s="37">
        <f t="shared" si="16"/>
        <v>0.98</v>
      </c>
    </row>
    <row r="128" spans="1:7">
      <c r="A128" s="37">
        <v>20</v>
      </c>
      <c r="B128" s="48">
        <f t="shared" si="15"/>
        <v>1209500.6851230764</v>
      </c>
      <c r="C128" s="41">
        <v>42626538</v>
      </c>
      <c r="D128" s="5">
        <f t="shared" si="13"/>
        <v>1727858</v>
      </c>
      <c r="E128" s="27">
        <f t="shared" si="14"/>
        <v>0.97</v>
      </c>
      <c r="F128" s="41">
        <v>60895050</v>
      </c>
      <c r="G128" s="37">
        <f t="shared" si="16"/>
        <v>0.97</v>
      </c>
    </row>
    <row r="129" spans="1:7">
      <c r="A129" s="37">
        <v>21</v>
      </c>
      <c r="B129" s="48">
        <f t="shared" si="15"/>
        <v>1295700.0911896778</v>
      </c>
      <c r="C129" s="41">
        <v>42626538</v>
      </c>
      <c r="D129" s="5">
        <f t="shared" si="13"/>
        <v>1851000</v>
      </c>
      <c r="E129" s="27">
        <f t="shared" si="14"/>
        <v>0.98</v>
      </c>
      <c r="F129" s="41">
        <v>60895050</v>
      </c>
      <c r="G129" s="37">
        <f t="shared" si="16"/>
        <v>0.98</v>
      </c>
    </row>
    <row r="130" spans="1:7">
      <c r="A130" s="37">
        <v>22</v>
      </c>
      <c r="B130" s="48">
        <f t="shared" si="15"/>
        <v>2314205.7628707751</v>
      </c>
      <c r="C130" s="41">
        <v>42626538</v>
      </c>
      <c r="D130" s="5">
        <f t="shared" si="13"/>
        <v>3306008</v>
      </c>
      <c r="E130" s="27">
        <f t="shared" si="14"/>
        <v>0.99</v>
      </c>
      <c r="F130" s="41">
        <v>60895050</v>
      </c>
      <c r="G130" s="37">
        <f t="shared" si="16"/>
        <v>0.99</v>
      </c>
    </row>
    <row r="131" spans="1:7">
      <c r="A131" s="37">
        <v>23</v>
      </c>
      <c r="B131" s="48">
        <f t="shared" si="15"/>
        <v>1023750.0720501912</v>
      </c>
      <c r="C131" s="41">
        <v>42626538</v>
      </c>
      <c r="D131" s="5">
        <f t="shared" si="13"/>
        <v>1462500</v>
      </c>
      <c r="E131" s="27">
        <f t="shared" si="14"/>
        <v>0.96</v>
      </c>
      <c r="F131" s="41">
        <v>60895050</v>
      </c>
      <c r="G131" s="37">
        <f t="shared" si="16"/>
        <v>0.96</v>
      </c>
    </row>
    <row r="132" spans="1:7">
      <c r="A132" s="37">
        <v>24</v>
      </c>
      <c r="B132" s="48">
        <f t="shared" si="15"/>
        <v>1652700.1163148729</v>
      </c>
      <c r="C132" s="41">
        <v>42626538</v>
      </c>
      <c r="D132" s="5">
        <f t="shared" si="13"/>
        <v>2361000</v>
      </c>
      <c r="E132" s="27">
        <f t="shared" si="14"/>
        <v>0.99</v>
      </c>
      <c r="F132" s="41">
        <v>60895050</v>
      </c>
      <c r="G132" s="37">
        <f t="shared" si="16"/>
        <v>0.99</v>
      </c>
    </row>
    <row r="133" spans="1:7">
      <c r="A133" s="37">
        <v>25</v>
      </c>
      <c r="B133" s="48">
        <f t="shared" si="15"/>
        <v>3055657.0150531447</v>
      </c>
      <c r="C133" s="41">
        <v>42626538</v>
      </c>
      <c r="D133" s="5">
        <f t="shared" si="13"/>
        <v>4365224</v>
      </c>
      <c r="E133" s="27">
        <f t="shared" si="14"/>
        <v>0.97</v>
      </c>
      <c r="F133" s="41">
        <v>60895050</v>
      </c>
      <c r="G133" s="37">
        <f t="shared" si="16"/>
        <v>0.97</v>
      </c>
    </row>
    <row r="134" spans="1:7">
      <c r="A134" s="38">
        <v>26</v>
      </c>
      <c r="B134" s="48">
        <f t="shared" si="15"/>
        <v>455000.03202230716</v>
      </c>
      <c r="C134" s="41">
        <v>42626538</v>
      </c>
      <c r="D134" s="5">
        <f t="shared" si="13"/>
        <v>650000</v>
      </c>
      <c r="E134" s="27">
        <f t="shared" si="14"/>
        <v>0.99</v>
      </c>
      <c r="F134" s="41">
        <v>60895050</v>
      </c>
      <c r="G134" s="37">
        <f t="shared" si="16"/>
        <v>0.99</v>
      </c>
    </row>
    <row r="135" spans="1:7">
      <c r="A135" s="38">
        <v>27</v>
      </c>
      <c r="B135" s="48">
        <f t="shared" si="15"/>
        <v>1164261.7819392215</v>
      </c>
      <c r="C135" s="41">
        <v>42626538</v>
      </c>
      <c r="D135" s="5">
        <f t="shared" si="13"/>
        <v>1663231</v>
      </c>
      <c r="E135" s="27">
        <f t="shared" si="14"/>
        <v>0.99</v>
      </c>
      <c r="F135" s="41">
        <v>60895050</v>
      </c>
      <c r="G135" s="37">
        <f t="shared" si="16"/>
        <v>0.99</v>
      </c>
    </row>
    <row r="136" spans="1:7">
      <c r="A136" s="38">
        <v>28</v>
      </c>
      <c r="B136" s="48">
        <f t="shared" si="15"/>
        <v>1305150.0918547567</v>
      </c>
      <c r="C136" s="41">
        <v>42626538</v>
      </c>
      <c r="D136" s="5">
        <f t="shared" si="13"/>
        <v>1864500</v>
      </c>
      <c r="E136" s="27">
        <f t="shared" si="14"/>
        <v>0.99</v>
      </c>
      <c r="F136" s="41">
        <v>60895050</v>
      </c>
      <c r="G136" s="37">
        <f t="shared" si="16"/>
        <v>0.99</v>
      </c>
    </row>
    <row r="137" spans="1:7">
      <c r="A137" s="38">
        <v>29</v>
      </c>
      <c r="B137" s="48">
        <f t="shared" si="15"/>
        <v>0</v>
      </c>
      <c r="C137" s="41">
        <v>42626538</v>
      </c>
      <c r="D137" s="5">
        <f t="shared" si="13"/>
        <v>0</v>
      </c>
      <c r="E137" s="27">
        <f t="shared" si="14"/>
        <v>0.99</v>
      </c>
      <c r="F137" s="41">
        <v>60895050</v>
      </c>
      <c r="G137" s="37">
        <f t="shared" ref="G137:G155" si="17">E137</f>
        <v>0.99</v>
      </c>
    </row>
    <row r="138" spans="1:7">
      <c r="A138" s="38">
        <v>30</v>
      </c>
      <c r="B138" s="48">
        <f t="shared" si="15"/>
        <v>77592.205460837955</v>
      </c>
      <c r="C138" s="41">
        <v>42626538</v>
      </c>
      <c r="D138" s="5">
        <f t="shared" si="13"/>
        <v>110846</v>
      </c>
      <c r="E138" s="27">
        <f t="shared" si="14"/>
        <v>0.99</v>
      </c>
      <c r="F138" s="41">
        <v>60895050</v>
      </c>
      <c r="G138" s="37">
        <f t="shared" si="17"/>
        <v>0.99</v>
      </c>
    </row>
    <row r="139" spans="1:7">
      <c r="A139" s="38">
        <v>31</v>
      </c>
      <c r="B139" s="48">
        <f t="shared" si="15"/>
        <v>92400.006502991615</v>
      </c>
      <c r="C139" s="41">
        <v>42626538</v>
      </c>
      <c r="D139" s="5">
        <f t="shared" si="13"/>
        <v>132000</v>
      </c>
      <c r="E139" s="27">
        <f t="shared" si="14"/>
        <v>0.99</v>
      </c>
      <c r="F139" s="41">
        <v>60895050</v>
      </c>
      <c r="G139" s="37">
        <f t="shared" si="17"/>
        <v>0.99</v>
      </c>
    </row>
    <row r="140" spans="1:7">
      <c r="A140" s="38">
        <v>32</v>
      </c>
      <c r="B140" s="48">
        <f t="shared" si="15"/>
        <v>97650.006872479789</v>
      </c>
      <c r="C140" s="41">
        <v>42626538</v>
      </c>
      <c r="D140" s="5">
        <f t="shared" si="13"/>
        <v>139500</v>
      </c>
      <c r="E140" s="27">
        <f t="shared" si="14"/>
        <v>0.99</v>
      </c>
      <c r="F140" s="41">
        <v>60895050</v>
      </c>
      <c r="G140" s="37">
        <f t="shared" si="17"/>
        <v>0.99</v>
      </c>
    </row>
    <row r="141" spans="1:7">
      <c r="A141" s="38">
        <v>33</v>
      </c>
      <c r="B141" s="48">
        <f t="shared" si="15"/>
        <v>67200.004729448454</v>
      </c>
      <c r="C141" s="41">
        <v>42626538</v>
      </c>
      <c r="D141" s="5">
        <f t="shared" si="13"/>
        <v>96000</v>
      </c>
      <c r="E141" s="27">
        <f t="shared" si="14"/>
        <v>0.99</v>
      </c>
      <c r="F141" s="41">
        <v>60895050</v>
      </c>
      <c r="G141" s="37">
        <f t="shared" si="17"/>
        <v>0.99</v>
      </c>
    </row>
    <row r="142" spans="1:7">
      <c r="A142" s="38">
        <v>34</v>
      </c>
      <c r="B142" s="48">
        <f t="shared" si="15"/>
        <v>0</v>
      </c>
      <c r="C142" s="41">
        <v>42626538</v>
      </c>
      <c r="D142" s="5">
        <f t="shared" si="13"/>
        <v>0</v>
      </c>
      <c r="E142" s="27">
        <f t="shared" si="14"/>
        <v>0.99</v>
      </c>
      <c r="F142" s="41">
        <v>60895050</v>
      </c>
      <c r="G142" s="37">
        <f t="shared" si="17"/>
        <v>0.99</v>
      </c>
    </row>
    <row r="143" spans="1:7">
      <c r="A143" s="38">
        <v>35</v>
      </c>
      <c r="B143" s="48">
        <f t="shared" si="15"/>
        <v>0</v>
      </c>
      <c r="C143" s="41">
        <v>42626538</v>
      </c>
      <c r="D143" s="5">
        <f t="shared" si="13"/>
        <v>0</v>
      </c>
      <c r="E143" s="27">
        <f t="shared" si="14"/>
        <v>0.99</v>
      </c>
      <c r="F143" s="41">
        <v>60895050</v>
      </c>
      <c r="G143" s="37">
        <f t="shared" si="17"/>
        <v>0.99</v>
      </c>
    </row>
    <row r="144" spans="1:7">
      <c r="A144" s="38">
        <v>36</v>
      </c>
      <c r="B144" s="48">
        <f t="shared" si="15"/>
        <v>202650.014262243</v>
      </c>
      <c r="C144" s="41">
        <v>42626538</v>
      </c>
      <c r="D144" s="5">
        <f t="shared" si="13"/>
        <v>289500</v>
      </c>
      <c r="E144" s="27">
        <f t="shared" si="14"/>
        <v>0.99</v>
      </c>
      <c r="F144" s="41">
        <v>60895050</v>
      </c>
      <c r="G144" s="37">
        <f t="shared" si="17"/>
        <v>0.99</v>
      </c>
    </row>
    <row r="145" spans="1:7">
      <c r="A145" s="38">
        <v>37</v>
      </c>
      <c r="B145" s="48">
        <f t="shared" si="15"/>
        <v>107100.00753755849</v>
      </c>
      <c r="C145" s="41">
        <v>42626538</v>
      </c>
      <c r="D145" s="5">
        <f t="shared" si="13"/>
        <v>153000</v>
      </c>
      <c r="E145" s="27">
        <f t="shared" si="14"/>
        <v>0.99</v>
      </c>
      <c r="F145" s="41">
        <v>60895050</v>
      </c>
      <c r="G145" s="37">
        <f t="shared" si="17"/>
        <v>0.99</v>
      </c>
    </row>
    <row r="146" spans="1:7">
      <c r="A146" s="38">
        <v>38</v>
      </c>
      <c r="B146" s="48">
        <f t="shared" si="15"/>
        <v>137550.00968058978</v>
      </c>
      <c r="C146" s="41">
        <v>42626538</v>
      </c>
      <c r="D146" s="5">
        <f t="shared" si="13"/>
        <v>196500</v>
      </c>
      <c r="E146" s="27">
        <f t="shared" si="14"/>
        <v>0.99</v>
      </c>
      <c r="F146" s="41">
        <v>60895050</v>
      </c>
      <c r="G146" s="37">
        <f t="shared" si="17"/>
        <v>0.99</v>
      </c>
    </row>
    <row r="147" spans="1:7">
      <c r="A147" s="38">
        <v>39</v>
      </c>
      <c r="B147" s="48">
        <f t="shared" si="15"/>
        <v>144900.01019787323</v>
      </c>
      <c r="C147" s="41">
        <v>42626538</v>
      </c>
      <c r="D147" s="5">
        <f t="shared" si="13"/>
        <v>207000</v>
      </c>
      <c r="E147" s="27">
        <f t="shared" si="14"/>
        <v>0.99</v>
      </c>
      <c r="F147" s="41">
        <v>60895050</v>
      </c>
      <c r="G147" s="37">
        <f t="shared" si="17"/>
        <v>0.99</v>
      </c>
    </row>
    <row r="148" spans="1:7">
      <c r="A148" s="38">
        <v>40</v>
      </c>
      <c r="B148" s="48">
        <f t="shared" si="15"/>
        <v>0</v>
      </c>
      <c r="C148" s="41">
        <v>42626538</v>
      </c>
      <c r="D148" s="5">
        <f t="shared" si="13"/>
        <v>0</v>
      </c>
      <c r="E148" s="27">
        <f t="shared" si="14"/>
        <v>0.99</v>
      </c>
      <c r="F148" s="41">
        <v>60895050</v>
      </c>
      <c r="G148" s="37">
        <f t="shared" si="17"/>
        <v>0.99</v>
      </c>
    </row>
    <row r="149" spans="1:7">
      <c r="A149" s="38">
        <v>41</v>
      </c>
      <c r="B149" s="48">
        <f t="shared" si="15"/>
        <v>0</v>
      </c>
      <c r="C149" s="41">
        <v>42626538</v>
      </c>
      <c r="D149" s="5">
        <f t="shared" si="13"/>
        <v>0</v>
      </c>
      <c r="E149" s="27">
        <f t="shared" si="14"/>
        <v>0.99</v>
      </c>
      <c r="F149" s="41">
        <v>60895050</v>
      </c>
      <c r="G149" s="37">
        <f t="shared" si="17"/>
        <v>0.99</v>
      </c>
    </row>
    <row r="150" spans="1:7">
      <c r="A150" s="38">
        <v>42</v>
      </c>
      <c r="B150" s="48">
        <f t="shared" si="15"/>
        <v>153419.01079742934</v>
      </c>
      <c r="C150" s="41">
        <v>42626538</v>
      </c>
      <c r="D150" s="5">
        <f t="shared" si="13"/>
        <v>219170</v>
      </c>
      <c r="E150" s="27">
        <f t="shared" si="14"/>
        <v>0.99</v>
      </c>
      <c r="F150" s="41">
        <v>60895050</v>
      </c>
      <c r="G150" s="37">
        <f t="shared" si="17"/>
        <v>0.99</v>
      </c>
    </row>
    <row r="151" spans="1:7">
      <c r="A151" s="38">
        <v>43</v>
      </c>
      <c r="B151" s="48">
        <f t="shared" si="15"/>
        <v>0</v>
      </c>
      <c r="C151" s="41">
        <v>42626538</v>
      </c>
      <c r="D151" s="5">
        <f t="shared" si="13"/>
        <v>0</v>
      </c>
      <c r="E151" s="27">
        <f t="shared" si="14"/>
        <v>0.99</v>
      </c>
      <c r="F151" s="41">
        <v>60895050</v>
      </c>
      <c r="G151" s="37">
        <f t="shared" si="17"/>
        <v>0.99</v>
      </c>
    </row>
    <row r="152" spans="1:7">
      <c r="A152" s="38">
        <v>44</v>
      </c>
      <c r="B152" s="83">
        <f t="shared" si="15"/>
        <v>4200000.2955905283</v>
      </c>
      <c r="C152" s="41">
        <v>42626538</v>
      </c>
      <c r="D152" s="84">
        <f t="shared" si="13"/>
        <v>6000000</v>
      </c>
      <c r="E152" s="27">
        <f t="shared" si="14"/>
        <v>0.93</v>
      </c>
      <c r="F152" s="41">
        <v>60895050</v>
      </c>
      <c r="G152" s="37">
        <f t="shared" si="17"/>
        <v>0.93</v>
      </c>
    </row>
    <row r="153" spans="1:7">
      <c r="A153" s="38">
        <v>45</v>
      </c>
      <c r="B153" s="87">
        <f t="shared" si="15"/>
        <v>89250.006281298731</v>
      </c>
      <c r="C153" s="41">
        <v>42626538</v>
      </c>
      <c r="D153" s="88">
        <f t="shared" si="13"/>
        <v>127500</v>
      </c>
      <c r="E153" s="27">
        <f t="shared" si="14"/>
        <v>0.86</v>
      </c>
      <c r="F153" s="41">
        <v>60895050</v>
      </c>
      <c r="G153" s="37">
        <f t="shared" si="17"/>
        <v>0.86</v>
      </c>
    </row>
    <row r="154" spans="1:7">
      <c r="A154" s="38">
        <v>46</v>
      </c>
      <c r="B154" s="48">
        <f t="shared" si="15"/>
        <v>43050.003029802909</v>
      </c>
      <c r="C154" s="41">
        <v>42626538</v>
      </c>
      <c r="D154" s="5">
        <f t="shared" si="13"/>
        <v>61500</v>
      </c>
      <c r="E154" s="27">
        <f t="shared" si="14"/>
        <v>0.95</v>
      </c>
      <c r="F154" s="41">
        <v>60895050</v>
      </c>
      <c r="G154" s="37">
        <f t="shared" si="17"/>
        <v>0.95</v>
      </c>
    </row>
    <row r="155" spans="1:7">
      <c r="A155" s="38">
        <v>47</v>
      </c>
      <c r="B155" s="83">
        <f t="shared" si="15"/>
        <v>679366.14781290106</v>
      </c>
      <c r="C155" s="41">
        <v>42626538</v>
      </c>
      <c r="D155" s="84">
        <f t="shared" si="13"/>
        <v>970523</v>
      </c>
      <c r="E155" s="27">
        <f t="shared" si="14"/>
        <v>0.96</v>
      </c>
      <c r="F155" s="41">
        <v>60895050</v>
      </c>
      <c r="G155" s="37">
        <f t="shared" si="17"/>
        <v>0.96</v>
      </c>
    </row>
    <row r="156" spans="1:7">
      <c r="A156" s="59" t="s">
        <v>65</v>
      </c>
      <c r="B156" s="59"/>
      <c r="C156" s="14"/>
      <c r="D156" s="14"/>
      <c r="E156" s="14"/>
      <c r="F156" s="1"/>
      <c r="G156" s="1"/>
    </row>
    <row r="157" spans="1:7">
      <c r="A157" s="31"/>
      <c r="B157" s="32" t="s">
        <v>40</v>
      </c>
      <c r="C157" s="32" t="s">
        <v>34</v>
      </c>
      <c r="D157" s="32" t="s">
        <v>35</v>
      </c>
      <c r="E157" s="32" t="s">
        <v>36</v>
      </c>
      <c r="F157" s="32" t="s">
        <v>37</v>
      </c>
      <c r="G157" s="32" t="s">
        <v>36</v>
      </c>
    </row>
    <row r="158" spans="1:7">
      <c r="A158" s="33">
        <v>1</v>
      </c>
      <c r="B158" s="48">
        <f>(C158*(D158/E158)/(F158/G158))</f>
        <v>859999.70868639136</v>
      </c>
      <c r="C158" s="42">
        <v>39602163</v>
      </c>
      <c r="D158" s="5">
        <f t="shared" ref="D158:D204" si="18">E7</f>
        <v>1228571</v>
      </c>
      <c r="E158" s="27">
        <f t="shared" ref="E158:E204" si="19">F7/100</f>
        <v>0.97</v>
      </c>
      <c r="F158" s="42">
        <v>56574518</v>
      </c>
      <c r="G158" s="27">
        <v>0.97</v>
      </c>
    </row>
    <row r="159" spans="1:7">
      <c r="A159" s="37">
        <v>2</v>
      </c>
      <c r="B159" s="48">
        <f t="shared" ref="B159:B203" si="20">(C159*(D159/E159)/(F159/G159))</f>
        <v>875000.00883790117</v>
      </c>
      <c r="C159" s="42">
        <v>39602163</v>
      </c>
      <c r="D159" s="5">
        <f t="shared" si="18"/>
        <v>1250000</v>
      </c>
      <c r="E159" s="27">
        <f t="shared" si="19"/>
        <v>0.98</v>
      </c>
      <c r="F159" s="42">
        <v>56574518</v>
      </c>
      <c r="G159" s="37">
        <f t="shared" ref="G159:G185" si="21">E159</f>
        <v>0.98</v>
      </c>
    </row>
    <row r="160" spans="1:7">
      <c r="A160" s="37">
        <v>3</v>
      </c>
      <c r="B160" s="48">
        <f t="shared" si="20"/>
        <v>810000.1081813724</v>
      </c>
      <c r="C160" s="42">
        <v>39602163</v>
      </c>
      <c r="D160" s="5">
        <f t="shared" si="18"/>
        <v>1157143</v>
      </c>
      <c r="E160" s="27">
        <f t="shared" si="19"/>
        <v>0.98</v>
      </c>
      <c r="F160" s="42">
        <v>56574518</v>
      </c>
      <c r="G160" s="37">
        <f t="shared" si="21"/>
        <v>0.98</v>
      </c>
    </row>
    <row r="161" spans="1:7">
      <c r="A161" s="37">
        <v>4</v>
      </c>
      <c r="B161" s="48">
        <f t="shared" si="20"/>
        <v>920000.20929242379</v>
      </c>
      <c r="C161" s="42">
        <v>39602163</v>
      </c>
      <c r="D161" s="5">
        <f t="shared" si="18"/>
        <v>1314286</v>
      </c>
      <c r="E161" s="27">
        <f t="shared" si="19"/>
        <v>0.96</v>
      </c>
      <c r="F161" s="42">
        <v>56574518</v>
      </c>
      <c r="G161" s="37">
        <f t="shared" si="21"/>
        <v>0.96</v>
      </c>
    </row>
    <row r="162" spans="1:7">
      <c r="A162" s="38">
        <v>5</v>
      </c>
      <c r="B162" s="48">
        <f t="shared" si="20"/>
        <v>2420049.1244436055</v>
      </c>
      <c r="C162" s="42">
        <v>39602163</v>
      </c>
      <c r="D162" s="5">
        <f t="shared" si="18"/>
        <v>3457213</v>
      </c>
      <c r="E162" s="27">
        <f t="shared" si="19"/>
        <v>0.99</v>
      </c>
      <c r="F162" s="42">
        <v>56574518</v>
      </c>
      <c r="G162" s="37">
        <f t="shared" si="21"/>
        <v>0.99</v>
      </c>
    </row>
    <row r="163" spans="1:7">
      <c r="A163" s="38">
        <v>6</v>
      </c>
      <c r="B163" s="48">
        <f t="shared" si="20"/>
        <v>1185459.8119736875</v>
      </c>
      <c r="C163" s="42">
        <v>39602163</v>
      </c>
      <c r="D163" s="5">
        <f t="shared" si="18"/>
        <v>1693514</v>
      </c>
      <c r="E163" s="27">
        <f t="shared" si="19"/>
        <v>0.96</v>
      </c>
      <c r="F163" s="42">
        <v>56574518</v>
      </c>
      <c r="G163" s="37">
        <f t="shared" si="21"/>
        <v>0.96</v>
      </c>
    </row>
    <row r="164" spans="1:7">
      <c r="A164" s="38">
        <v>7</v>
      </c>
      <c r="B164" s="48">
        <f t="shared" si="20"/>
        <v>1784365.1180229057</v>
      </c>
      <c r="C164" s="42">
        <v>39602163</v>
      </c>
      <c r="D164" s="5">
        <f t="shared" si="18"/>
        <v>2549093</v>
      </c>
      <c r="E164" s="27">
        <f t="shared" si="19"/>
        <v>0.98</v>
      </c>
      <c r="F164" s="42">
        <v>56574518</v>
      </c>
      <c r="G164" s="37">
        <f t="shared" si="21"/>
        <v>0.98</v>
      </c>
    </row>
    <row r="165" spans="1:7">
      <c r="A165" s="38">
        <v>8</v>
      </c>
      <c r="B165" s="48">
        <f t="shared" si="20"/>
        <v>985000.10994895268</v>
      </c>
      <c r="C165" s="42">
        <v>39602163</v>
      </c>
      <c r="D165" s="5">
        <f t="shared" si="18"/>
        <v>1407143</v>
      </c>
      <c r="E165" s="27">
        <f t="shared" si="19"/>
        <v>0.99</v>
      </c>
      <c r="F165" s="42">
        <v>56574518</v>
      </c>
      <c r="G165" s="37">
        <f t="shared" si="21"/>
        <v>0.99</v>
      </c>
    </row>
    <row r="166" spans="1:7">
      <c r="A166" s="38">
        <v>9</v>
      </c>
      <c r="B166" s="48">
        <f t="shared" si="20"/>
        <v>829999.80838337855</v>
      </c>
      <c r="C166" s="42">
        <v>39602163</v>
      </c>
      <c r="D166" s="5">
        <f t="shared" si="18"/>
        <v>1185714</v>
      </c>
      <c r="E166" s="27">
        <f t="shared" si="19"/>
        <v>0.98</v>
      </c>
      <c r="F166" s="42">
        <v>56574518</v>
      </c>
      <c r="G166" s="37">
        <f t="shared" si="21"/>
        <v>0.98</v>
      </c>
    </row>
    <row r="167" spans="1:7">
      <c r="A167" s="38">
        <v>10</v>
      </c>
      <c r="B167" s="48">
        <f t="shared" si="20"/>
        <v>1674762.6169158702</v>
      </c>
      <c r="C167" s="42">
        <v>39602163</v>
      </c>
      <c r="D167" s="5">
        <f t="shared" si="18"/>
        <v>2392518</v>
      </c>
      <c r="E167" s="27">
        <f t="shared" si="19"/>
        <v>0.98</v>
      </c>
      <c r="F167" s="42">
        <v>56574518</v>
      </c>
      <c r="G167" s="37">
        <f t="shared" si="21"/>
        <v>0.98</v>
      </c>
    </row>
    <row r="168" spans="1:7">
      <c r="A168" s="38">
        <v>11</v>
      </c>
      <c r="B168" s="48">
        <f t="shared" si="20"/>
        <v>2853914.0288258404</v>
      </c>
      <c r="C168" s="42">
        <v>39602163</v>
      </c>
      <c r="D168" s="5">
        <f t="shared" si="18"/>
        <v>4077020</v>
      </c>
      <c r="E168" s="27">
        <f t="shared" si="19"/>
        <v>0.96</v>
      </c>
      <c r="F168" s="42">
        <v>56574518</v>
      </c>
      <c r="G168" s="37">
        <f t="shared" si="21"/>
        <v>0.96</v>
      </c>
    </row>
    <row r="169" spans="1:7">
      <c r="A169" s="38">
        <v>12</v>
      </c>
      <c r="B169" s="48">
        <f t="shared" si="20"/>
        <v>875950.60884750274</v>
      </c>
      <c r="C169" s="42">
        <v>39602163</v>
      </c>
      <c r="D169" s="5">
        <f t="shared" si="18"/>
        <v>1251358</v>
      </c>
      <c r="E169" s="27">
        <f t="shared" si="19"/>
        <v>0.98</v>
      </c>
      <c r="F169" s="42">
        <v>56574518</v>
      </c>
      <c r="G169" s="37">
        <f t="shared" si="21"/>
        <v>0.98</v>
      </c>
    </row>
    <row r="170" spans="1:7">
      <c r="A170" s="38">
        <v>13</v>
      </c>
      <c r="B170" s="48">
        <f t="shared" si="20"/>
        <v>1868824.3188759822</v>
      </c>
      <c r="C170" s="42">
        <v>39602163</v>
      </c>
      <c r="D170" s="5">
        <f t="shared" si="18"/>
        <v>2669749</v>
      </c>
      <c r="E170" s="27">
        <f t="shared" si="19"/>
        <v>0.99</v>
      </c>
      <c r="F170" s="42">
        <v>56574518</v>
      </c>
      <c r="G170" s="37">
        <f t="shared" si="21"/>
        <v>0.99</v>
      </c>
    </row>
    <row r="171" spans="1:7">
      <c r="A171" s="37">
        <v>14</v>
      </c>
      <c r="B171" s="48">
        <f t="shared" si="20"/>
        <v>855000.30863589514</v>
      </c>
      <c r="C171" s="42">
        <v>39602163</v>
      </c>
      <c r="D171" s="5">
        <f t="shared" si="18"/>
        <v>1221429</v>
      </c>
      <c r="E171" s="27">
        <f t="shared" si="19"/>
        <v>0.97</v>
      </c>
      <c r="F171" s="42">
        <v>56574518</v>
      </c>
      <c r="G171" s="37">
        <f t="shared" si="21"/>
        <v>0.97</v>
      </c>
    </row>
    <row r="172" spans="1:7">
      <c r="A172" s="37">
        <v>15</v>
      </c>
      <c r="B172" s="48">
        <f t="shared" si="20"/>
        <v>890000.3089894111</v>
      </c>
      <c r="C172" s="42">
        <v>39602163</v>
      </c>
      <c r="D172" s="5">
        <f t="shared" si="18"/>
        <v>1271429</v>
      </c>
      <c r="E172" s="27">
        <f t="shared" si="19"/>
        <v>0.99</v>
      </c>
      <c r="F172" s="42">
        <v>56574518</v>
      </c>
      <c r="G172" s="37">
        <f t="shared" si="21"/>
        <v>0.99</v>
      </c>
    </row>
    <row r="173" spans="1:7">
      <c r="A173" s="37">
        <v>16</v>
      </c>
      <c r="B173" s="48">
        <f t="shared" si="20"/>
        <v>885000.20893890783</v>
      </c>
      <c r="C173" s="42">
        <v>39602163</v>
      </c>
      <c r="D173" s="5">
        <f t="shared" si="18"/>
        <v>1264286</v>
      </c>
      <c r="E173" s="27">
        <f t="shared" si="19"/>
        <v>0.99</v>
      </c>
      <c r="F173" s="42">
        <v>56574518</v>
      </c>
      <c r="G173" s="37">
        <f t="shared" si="21"/>
        <v>0.99</v>
      </c>
    </row>
    <row r="174" spans="1:7">
      <c r="A174" s="37">
        <v>17</v>
      </c>
      <c r="B174" s="48">
        <f t="shared" si="20"/>
        <v>929999.7093934234</v>
      </c>
      <c r="C174" s="42">
        <v>39602163</v>
      </c>
      <c r="D174" s="5">
        <f t="shared" si="18"/>
        <v>1328571</v>
      </c>
      <c r="E174" s="27">
        <f t="shared" si="19"/>
        <v>0.97</v>
      </c>
      <c r="F174" s="42">
        <v>56574518</v>
      </c>
      <c r="G174" s="37">
        <f t="shared" si="21"/>
        <v>0.97</v>
      </c>
    </row>
    <row r="175" spans="1:7">
      <c r="A175" s="37">
        <v>18</v>
      </c>
      <c r="B175" s="48">
        <f t="shared" si="20"/>
        <v>1559564.3157523146</v>
      </c>
      <c r="C175" s="42">
        <v>39602163</v>
      </c>
      <c r="D175" s="5">
        <f t="shared" si="18"/>
        <v>2227949</v>
      </c>
      <c r="E175" s="27">
        <f t="shared" si="19"/>
        <v>0.99</v>
      </c>
      <c r="F175" s="42">
        <v>56574518</v>
      </c>
      <c r="G175" s="37">
        <f t="shared" si="21"/>
        <v>0.99</v>
      </c>
    </row>
    <row r="176" spans="1:7">
      <c r="A176" s="37">
        <v>19</v>
      </c>
      <c r="B176" s="48">
        <f t="shared" si="20"/>
        <v>864999.80873689463</v>
      </c>
      <c r="C176" s="42">
        <v>39602163</v>
      </c>
      <c r="D176" s="5">
        <f t="shared" si="18"/>
        <v>1235714</v>
      </c>
      <c r="E176" s="27">
        <f t="shared" si="19"/>
        <v>0.98</v>
      </c>
      <c r="F176" s="42">
        <v>56574518</v>
      </c>
      <c r="G176" s="37">
        <f t="shared" si="21"/>
        <v>0.98</v>
      </c>
    </row>
    <row r="177" spans="1:7">
      <c r="A177" s="37">
        <v>20</v>
      </c>
      <c r="B177" s="48">
        <f t="shared" si="20"/>
        <v>1910001.1192918872</v>
      </c>
      <c r="C177" s="42">
        <v>39602163</v>
      </c>
      <c r="D177" s="5">
        <f t="shared" si="18"/>
        <v>2728573</v>
      </c>
      <c r="E177" s="27">
        <f t="shared" si="19"/>
        <v>0.97</v>
      </c>
      <c r="F177" s="42">
        <v>56574518</v>
      </c>
      <c r="G177" s="37">
        <f t="shared" si="21"/>
        <v>0.97</v>
      </c>
    </row>
    <row r="178" spans="1:7">
      <c r="A178" s="37">
        <v>21</v>
      </c>
      <c r="B178" s="48">
        <f t="shared" si="20"/>
        <v>1171665.6118343598</v>
      </c>
      <c r="C178" s="42">
        <v>39602163</v>
      </c>
      <c r="D178" s="5">
        <f t="shared" si="18"/>
        <v>1673808</v>
      </c>
      <c r="E178" s="27">
        <f t="shared" si="19"/>
        <v>0.98</v>
      </c>
      <c r="F178" s="42">
        <v>56574518</v>
      </c>
      <c r="G178" s="37">
        <f t="shared" si="21"/>
        <v>0.98</v>
      </c>
    </row>
    <row r="179" spans="1:7">
      <c r="A179" s="37">
        <v>22</v>
      </c>
      <c r="B179" s="48">
        <f t="shared" si="20"/>
        <v>2577845.9260374256</v>
      </c>
      <c r="C179" s="42">
        <v>39602163</v>
      </c>
      <c r="D179" s="5">
        <f t="shared" si="18"/>
        <v>3682637</v>
      </c>
      <c r="E179" s="27">
        <f t="shared" si="19"/>
        <v>0.99</v>
      </c>
      <c r="F179" s="42">
        <v>56574518</v>
      </c>
      <c r="G179" s="37">
        <f t="shared" si="21"/>
        <v>0.99</v>
      </c>
    </row>
    <row r="180" spans="1:7">
      <c r="A180" s="37">
        <v>23</v>
      </c>
      <c r="B180" s="48">
        <f t="shared" si="20"/>
        <v>915000.10924192052</v>
      </c>
      <c r="C180" s="42">
        <v>39602163</v>
      </c>
      <c r="D180" s="5">
        <f t="shared" si="18"/>
        <v>1307143</v>
      </c>
      <c r="E180" s="27">
        <f t="shared" si="19"/>
        <v>0.96</v>
      </c>
      <c r="F180" s="42">
        <v>56574518</v>
      </c>
      <c r="G180" s="37">
        <f t="shared" si="21"/>
        <v>0.96</v>
      </c>
    </row>
    <row r="181" spans="1:7">
      <c r="A181" s="37">
        <v>24</v>
      </c>
      <c r="B181" s="48">
        <f t="shared" si="20"/>
        <v>850000.20858539175</v>
      </c>
      <c r="C181" s="42">
        <v>39602163</v>
      </c>
      <c r="D181" s="5">
        <f t="shared" si="18"/>
        <v>1214286</v>
      </c>
      <c r="E181" s="27">
        <f t="shared" si="19"/>
        <v>0.99</v>
      </c>
      <c r="F181" s="42">
        <v>56574518</v>
      </c>
      <c r="G181" s="37">
        <f t="shared" si="21"/>
        <v>0.99</v>
      </c>
    </row>
    <row r="182" spans="1:7">
      <c r="A182" s="37">
        <v>25</v>
      </c>
      <c r="B182" s="48">
        <f t="shared" si="20"/>
        <v>2998713.2302883784</v>
      </c>
      <c r="C182" s="42">
        <v>39602163</v>
      </c>
      <c r="D182" s="5">
        <f t="shared" si="18"/>
        <v>4283876</v>
      </c>
      <c r="E182" s="27">
        <f t="shared" si="19"/>
        <v>0.97</v>
      </c>
      <c r="F182" s="42">
        <v>56574518</v>
      </c>
      <c r="G182" s="37">
        <f t="shared" si="21"/>
        <v>0.97</v>
      </c>
    </row>
    <row r="183" spans="1:7">
      <c r="A183" s="38">
        <v>26</v>
      </c>
      <c r="B183" s="48">
        <f t="shared" si="20"/>
        <v>2124999.8214634727</v>
      </c>
      <c r="C183" s="42">
        <v>39602163</v>
      </c>
      <c r="D183" s="5">
        <f t="shared" si="18"/>
        <v>3035714</v>
      </c>
      <c r="E183" s="27">
        <f t="shared" si="19"/>
        <v>0.99</v>
      </c>
      <c r="F183" s="42">
        <v>56574518</v>
      </c>
      <c r="G183" s="37">
        <f t="shared" si="21"/>
        <v>0.99</v>
      </c>
    </row>
    <row r="184" spans="1:7">
      <c r="A184" s="38">
        <v>27</v>
      </c>
      <c r="B184" s="48">
        <f t="shared" si="20"/>
        <v>815047.10823234951</v>
      </c>
      <c r="C184" s="42">
        <v>39602163</v>
      </c>
      <c r="D184" s="5">
        <f t="shared" si="18"/>
        <v>1164353</v>
      </c>
      <c r="E184" s="27">
        <f t="shared" si="19"/>
        <v>0.99</v>
      </c>
      <c r="F184" s="42">
        <v>56574518</v>
      </c>
      <c r="G184" s="37">
        <f t="shared" si="21"/>
        <v>0.99</v>
      </c>
    </row>
    <row r="185" spans="1:7">
      <c r="A185" s="38">
        <v>28</v>
      </c>
      <c r="B185" s="48">
        <f t="shared" si="20"/>
        <v>2170999.6219280916</v>
      </c>
      <c r="C185" s="42">
        <v>39602163</v>
      </c>
      <c r="D185" s="5">
        <f t="shared" si="18"/>
        <v>3101428</v>
      </c>
      <c r="E185" s="27">
        <f t="shared" si="19"/>
        <v>0.99</v>
      </c>
      <c r="F185" s="42">
        <v>56574518</v>
      </c>
      <c r="G185" s="37">
        <f t="shared" si="21"/>
        <v>0.99</v>
      </c>
    </row>
    <row r="186" spans="1:7">
      <c r="A186" s="38">
        <v>29</v>
      </c>
      <c r="B186" s="48">
        <f t="shared" si="20"/>
        <v>0</v>
      </c>
      <c r="C186" s="42">
        <v>39602163</v>
      </c>
      <c r="D186" s="5">
        <f t="shared" si="18"/>
        <v>0</v>
      </c>
      <c r="E186" s="27">
        <f t="shared" si="19"/>
        <v>0.99</v>
      </c>
      <c r="F186" s="42">
        <v>56574518</v>
      </c>
      <c r="G186" s="37">
        <f t="shared" ref="G186:G204" si="22">E186</f>
        <v>0.99</v>
      </c>
    </row>
    <row r="187" spans="1:7">
      <c r="A187" s="38">
        <v>30</v>
      </c>
      <c r="B187" s="48">
        <f t="shared" si="20"/>
        <v>0</v>
      </c>
      <c r="C187" s="42">
        <v>39602163</v>
      </c>
      <c r="D187" s="5">
        <f t="shared" si="18"/>
        <v>0</v>
      </c>
      <c r="E187" s="27">
        <f t="shared" si="19"/>
        <v>0.99</v>
      </c>
      <c r="F187" s="42">
        <v>56574518</v>
      </c>
      <c r="G187" s="37">
        <f t="shared" si="22"/>
        <v>0.99</v>
      </c>
    </row>
    <row r="188" spans="1:7">
      <c r="A188" s="38">
        <v>31</v>
      </c>
      <c r="B188" s="48">
        <f t="shared" si="20"/>
        <v>0</v>
      </c>
      <c r="C188" s="42">
        <v>39602163</v>
      </c>
      <c r="D188" s="5">
        <f t="shared" si="18"/>
        <v>0</v>
      </c>
      <c r="E188" s="27">
        <f t="shared" si="19"/>
        <v>0.99</v>
      </c>
      <c r="F188" s="42">
        <v>56574518</v>
      </c>
      <c r="G188" s="37">
        <f t="shared" si="22"/>
        <v>0.99</v>
      </c>
    </row>
    <row r="189" spans="1:7">
      <c r="A189" s="38">
        <v>32</v>
      </c>
      <c r="B189" s="48">
        <f t="shared" si="20"/>
        <v>0</v>
      </c>
      <c r="C189" s="42">
        <v>39602163</v>
      </c>
      <c r="D189" s="5">
        <f t="shared" si="18"/>
        <v>0</v>
      </c>
      <c r="E189" s="27">
        <f t="shared" si="19"/>
        <v>0.99</v>
      </c>
      <c r="F189" s="42">
        <v>56574518</v>
      </c>
      <c r="G189" s="37">
        <f t="shared" si="22"/>
        <v>0.99</v>
      </c>
    </row>
    <row r="190" spans="1:7">
      <c r="A190" s="38">
        <v>33</v>
      </c>
      <c r="B190" s="48">
        <f t="shared" si="20"/>
        <v>0</v>
      </c>
      <c r="C190" s="42">
        <v>39602163</v>
      </c>
      <c r="D190" s="5">
        <f t="shared" si="18"/>
        <v>0</v>
      </c>
      <c r="E190" s="27">
        <f t="shared" si="19"/>
        <v>0.99</v>
      </c>
      <c r="F190" s="42">
        <v>56574518</v>
      </c>
      <c r="G190" s="37">
        <f t="shared" si="22"/>
        <v>0.99</v>
      </c>
    </row>
    <row r="191" spans="1:7">
      <c r="A191" s="38">
        <v>34</v>
      </c>
      <c r="B191" s="48">
        <f t="shared" si="20"/>
        <v>140000.0014140642</v>
      </c>
      <c r="C191" s="42">
        <v>39602163</v>
      </c>
      <c r="D191" s="5">
        <f t="shared" si="18"/>
        <v>200000</v>
      </c>
      <c r="E191" s="27">
        <f t="shared" si="19"/>
        <v>0.99</v>
      </c>
      <c r="F191" s="42">
        <v>56574518</v>
      </c>
      <c r="G191" s="37">
        <f t="shared" si="22"/>
        <v>0.99</v>
      </c>
    </row>
    <row r="192" spans="1:7">
      <c r="A192" s="38">
        <v>35</v>
      </c>
      <c r="B192" s="48">
        <f t="shared" si="20"/>
        <v>0</v>
      </c>
      <c r="C192" s="42">
        <v>39602163</v>
      </c>
      <c r="D192" s="5">
        <f t="shared" si="18"/>
        <v>0</v>
      </c>
      <c r="E192" s="27">
        <f t="shared" si="19"/>
        <v>0.99</v>
      </c>
      <c r="F192" s="42">
        <v>56574518</v>
      </c>
      <c r="G192" s="37">
        <f t="shared" si="22"/>
        <v>0.99</v>
      </c>
    </row>
    <row r="193" spans="1:7">
      <c r="A193" s="38">
        <v>36</v>
      </c>
      <c r="B193" s="48">
        <f t="shared" si="20"/>
        <v>0</v>
      </c>
      <c r="C193" s="42">
        <v>39602163</v>
      </c>
      <c r="D193" s="5">
        <f t="shared" si="18"/>
        <v>0</v>
      </c>
      <c r="E193" s="27">
        <f t="shared" si="19"/>
        <v>0.99</v>
      </c>
      <c r="F193" s="42">
        <v>56574518</v>
      </c>
      <c r="G193" s="37">
        <f t="shared" si="22"/>
        <v>0.99</v>
      </c>
    </row>
    <row r="194" spans="1:7">
      <c r="A194" s="38">
        <v>37</v>
      </c>
      <c r="B194" s="48">
        <f t="shared" si="20"/>
        <v>0</v>
      </c>
      <c r="C194" s="42">
        <v>39602163</v>
      </c>
      <c r="D194" s="5">
        <f t="shared" si="18"/>
        <v>0</v>
      </c>
      <c r="E194" s="27">
        <f t="shared" si="19"/>
        <v>0.99</v>
      </c>
      <c r="F194" s="42">
        <v>56574518</v>
      </c>
      <c r="G194" s="37">
        <f t="shared" si="22"/>
        <v>0.99</v>
      </c>
    </row>
    <row r="195" spans="1:7">
      <c r="A195" s="38">
        <v>38</v>
      </c>
      <c r="B195" s="48">
        <f t="shared" si="20"/>
        <v>0</v>
      </c>
      <c r="C195" s="42">
        <v>39602163</v>
      </c>
      <c r="D195" s="5">
        <f t="shared" si="18"/>
        <v>0</v>
      </c>
      <c r="E195" s="27">
        <f t="shared" si="19"/>
        <v>0.99</v>
      </c>
      <c r="F195" s="42">
        <v>56574518</v>
      </c>
      <c r="G195" s="37">
        <f t="shared" si="22"/>
        <v>0.99</v>
      </c>
    </row>
    <row r="196" spans="1:7">
      <c r="A196" s="38">
        <v>39</v>
      </c>
      <c r="B196" s="48">
        <f t="shared" si="20"/>
        <v>0</v>
      </c>
      <c r="C196" s="42">
        <v>39602163</v>
      </c>
      <c r="D196" s="5">
        <f t="shared" si="18"/>
        <v>0</v>
      </c>
      <c r="E196" s="27">
        <f t="shared" si="19"/>
        <v>0.99</v>
      </c>
      <c r="F196" s="42">
        <v>56574518</v>
      </c>
      <c r="G196" s="37">
        <f t="shared" si="22"/>
        <v>0.99</v>
      </c>
    </row>
    <row r="197" spans="1:7">
      <c r="A197" s="38">
        <v>40</v>
      </c>
      <c r="B197" s="48">
        <f t="shared" si="20"/>
        <v>0</v>
      </c>
      <c r="C197" s="42">
        <v>39602163</v>
      </c>
      <c r="D197" s="5">
        <f t="shared" si="18"/>
        <v>0</v>
      </c>
      <c r="E197" s="27">
        <f t="shared" si="19"/>
        <v>0.99</v>
      </c>
      <c r="F197" s="42">
        <v>56574518</v>
      </c>
      <c r="G197" s="37">
        <f t="shared" si="22"/>
        <v>0.99</v>
      </c>
    </row>
    <row r="198" spans="1:7">
      <c r="A198" s="38">
        <v>41</v>
      </c>
      <c r="B198" s="48">
        <f t="shared" si="20"/>
        <v>0</v>
      </c>
      <c r="C198" s="42">
        <v>39602163</v>
      </c>
      <c r="D198" s="5">
        <f t="shared" si="18"/>
        <v>0</v>
      </c>
      <c r="E198" s="27">
        <f t="shared" si="19"/>
        <v>0.99</v>
      </c>
      <c r="F198" s="42">
        <v>56574518</v>
      </c>
      <c r="G198" s="37">
        <f t="shared" si="22"/>
        <v>0.99</v>
      </c>
    </row>
    <row r="199" spans="1:7">
      <c r="A199" s="38">
        <v>42</v>
      </c>
      <c r="B199" s="48">
        <f t="shared" si="20"/>
        <v>0</v>
      </c>
      <c r="C199" s="42">
        <v>39602163</v>
      </c>
      <c r="D199" s="5">
        <f t="shared" si="18"/>
        <v>0</v>
      </c>
      <c r="E199" s="27">
        <f t="shared" si="19"/>
        <v>0.99</v>
      </c>
      <c r="F199" s="42">
        <v>56574518</v>
      </c>
      <c r="G199" s="37">
        <f t="shared" si="22"/>
        <v>0.99</v>
      </c>
    </row>
    <row r="200" spans="1:7">
      <c r="A200" s="38">
        <v>43</v>
      </c>
      <c r="B200" s="48">
        <f t="shared" si="20"/>
        <v>0</v>
      </c>
      <c r="C200" s="42">
        <v>39602163</v>
      </c>
      <c r="D200" s="5">
        <f t="shared" si="18"/>
        <v>0</v>
      </c>
      <c r="E200" s="27">
        <f t="shared" si="19"/>
        <v>0.99</v>
      </c>
      <c r="F200" s="42">
        <v>56574518</v>
      </c>
      <c r="G200" s="37">
        <f t="shared" si="22"/>
        <v>0.99</v>
      </c>
    </row>
    <row r="201" spans="1:7">
      <c r="A201" s="38">
        <v>44</v>
      </c>
      <c r="B201" s="48">
        <f t="shared" si="20"/>
        <v>0</v>
      </c>
      <c r="C201" s="42">
        <v>39602163</v>
      </c>
      <c r="D201" s="5">
        <f t="shared" si="18"/>
        <v>0</v>
      </c>
      <c r="E201" s="27">
        <f t="shared" si="19"/>
        <v>0.93</v>
      </c>
      <c r="F201" s="42">
        <v>56574518</v>
      </c>
      <c r="G201" s="37">
        <f t="shared" si="22"/>
        <v>0.93</v>
      </c>
    </row>
    <row r="202" spans="1:7">
      <c r="A202" s="38">
        <v>45</v>
      </c>
      <c r="B202" s="48">
        <f t="shared" si="20"/>
        <v>0</v>
      </c>
      <c r="C202" s="42">
        <v>39602163</v>
      </c>
      <c r="D202" s="5">
        <f t="shared" si="18"/>
        <v>0</v>
      </c>
      <c r="E202" s="27">
        <f t="shared" si="19"/>
        <v>0.86</v>
      </c>
      <c r="F202" s="42">
        <v>56574518</v>
      </c>
      <c r="G202" s="37">
        <f t="shared" si="22"/>
        <v>0.86</v>
      </c>
    </row>
    <row r="203" spans="1:7">
      <c r="A203" s="38">
        <v>46</v>
      </c>
      <c r="B203" s="48">
        <f t="shared" si="20"/>
        <v>0</v>
      </c>
      <c r="C203" s="42">
        <v>39602163</v>
      </c>
      <c r="D203" s="5">
        <f t="shared" si="18"/>
        <v>0</v>
      </c>
      <c r="E203" s="27">
        <f t="shared" si="19"/>
        <v>0.95</v>
      </c>
      <c r="F203" s="42">
        <v>56574518</v>
      </c>
      <c r="G203" s="37">
        <f t="shared" si="22"/>
        <v>0.95</v>
      </c>
    </row>
    <row r="204" spans="1:7">
      <c r="A204" s="38">
        <v>47</v>
      </c>
      <c r="B204" s="83">
        <f>(C204*(D204/E204)/(F204/G204))</f>
        <v>0</v>
      </c>
      <c r="C204" s="89">
        <v>39602163</v>
      </c>
      <c r="D204" s="84">
        <f t="shared" si="18"/>
        <v>0</v>
      </c>
      <c r="E204" s="27">
        <f t="shared" si="19"/>
        <v>0.96</v>
      </c>
      <c r="F204" s="89">
        <v>56574518</v>
      </c>
      <c r="G204" s="86">
        <f t="shared" si="22"/>
        <v>0.96</v>
      </c>
    </row>
    <row r="205" spans="1:7">
      <c r="A205" s="40"/>
      <c r="B205" s="40"/>
      <c r="C205" s="40"/>
      <c r="D205" s="40"/>
      <c r="E205" s="40"/>
      <c r="F205" s="40"/>
      <c r="G205" s="40"/>
    </row>
    <row r="206" spans="1:7">
      <c r="A206" s="40"/>
      <c r="B206" s="40"/>
      <c r="C206" s="40"/>
      <c r="D206" s="40"/>
      <c r="E206" s="40"/>
      <c r="F206" s="40"/>
      <c r="G206" s="40"/>
    </row>
    <row r="207" spans="1:7">
      <c r="A207" s="40"/>
      <c r="B207" s="40"/>
      <c r="C207" s="40"/>
      <c r="D207" s="40"/>
      <c r="E207" s="40"/>
      <c r="F207" s="40"/>
      <c r="G207" s="40"/>
    </row>
    <row r="208" spans="1:7">
      <c r="A208" s="40"/>
      <c r="B208" s="40"/>
      <c r="C208" s="40"/>
      <c r="D208" s="40"/>
      <c r="E208" s="40"/>
      <c r="F208" s="40"/>
      <c r="G208" s="40"/>
    </row>
    <row r="209" spans="1:7">
      <c r="A209" s="40"/>
      <c r="B209" s="40"/>
      <c r="C209" s="40"/>
      <c r="D209" s="40"/>
      <c r="E209" s="40"/>
      <c r="F209" s="40"/>
      <c r="G209" s="40"/>
    </row>
    <row r="210" spans="1:7">
      <c r="A210" s="40"/>
      <c r="B210" s="40"/>
      <c r="C210" s="40"/>
      <c r="D210" s="40"/>
      <c r="E210" s="40"/>
      <c r="F210" s="40"/>
      <c r="G210" s="40"/>
    </row>
    <row r="211" spans="1:7">
      <c r="A211" s="40"/>
      <c r="B211" s="40"/>
      <c r="C211" s="40"/>
      <c r="D211" s="40"/>
      <c r="E211" s="40"/>
      <c r="F211" s="40"/>
      <c r="G211" s="40"/>
    </row>
    <row r="212" spans="1:7">
      <c r="A212" s="40"/>
      <c r="B212" s="40"/>
      <c r="C212" s="40"/>
      <c r="D212" s="40"/>
      <c r="E212" s="40"/>
      <c r="F212" s="40"/>
      <c r="G212" s="40"/>
    </row>
    <row r="213" spans="1:7">
      <c r="A213" s="40"/>
      <c r="B213" s="40"/>
      <c r="C213" s="40"/>
      <c r="D213" s="40"/>
      <c r="E213" s="40"/>
      <c r="F213" s="40"/>
      <c r="G213" s="40"/>
    </row>
    <row r="214" spans="1:7">
      <c r="A214" s="40"/>
      <c r="B214" s="40"/>
      <c r="C214" s="40"/>
      <c r="D214" s="40"/>
      <c r="E214" s="40"/>
      <c r="F214" s="40"/>
      <c r="G214" s="40"/>
    </row>
    <row r="215" spans="1:7">
      <c r="A215" s="40"/>
      <c r="B215" s="40"/>
      <c r="C215" s="40"/>
      <c r="D215" s="40"/>
      <c r="E215" s="40"/>
      <c r="F215" s="40"/>
      <c r="G215" s="40"/>
    </row>
    <row r="216" spans="1:7">
      <c r="A216" s="40"/>
      <c r="B216" s="40"/>
      <c r="C216" s="40"/>
      <c r="D216" s="40"/>
      <c r="E216" s="40"/>
      <c r="F216" s="40"/>
      <c r="G216" s="40"/>
    </row>
    <row r="217" spans="1:7">
      <c r="A217" s="40"/>
      <c r="B217" s="40"/>
      <c r="C217" s="40"/>
      <c r="D217" s="40"/>
      <c r="E217" s="40"/>
      <c r="F217" s="40"/>
      <c r="G217" s="40"/>
    </row>
    <row r="218" spans="1:7">
      <c r="A218" s="40"/>
      <c r="B218" s="40"/>
      <c r="C218" s="40"/>
      <c r="D218" s="40"/>
      <c r="E218" s="40"/>
      <c r="F218" s="40"/>
      <c r="G218" s="40"/>
    </row>
    <row r="219" spans="1:7">
      <c r="A219" s="40"/>
      <c r="B219" s="40"/>
      <c r="C219" s="40"/>
      <c r="D219" s="40"/>
      <c r="E219" s="40"/>
      <c r="F219" s="40"/>
      <c r="G219" s="40"/>
    </row>
    <row r="220" spans="1:7">
      <c r="A220" s="40"/>
      <c r="B220" s="40"/>
      <c r="C220" s="40"/>
      <c r="D220" s="40"/>
      <c r="E220" s="40"/>
      <c r="F220" s="40"/>
      <c r="G220" s="40"/>
    </row>
    <row r="221" spans="1:7">
      <c r="A221" s="40"/>
      <c r="B221" s="40"/>
      <c r="C221" s="40"/>
      <c r="D221" s="40"/>
      <c r="E221" s="40"/>
      <c r="F221" s="40"/>
      <c r="G221" s="40"/>
    </row>
    <row r="222" spans="1:7">
      <c r="A222" s="40"/>
      <c r="B222" s="40"/>
      <c r="C222" s="40"/>
      <c r="D222" s="40"/>
      <c r="E222" s="40"/>
      <c r="F222" s="40"/>
      <c r="G222" s="40"/>
    </row>
    <row r="223" spans="1:7">
      <c r="A223" s="40"/>
      <c r="B223" s="40"/>
      <c r="C223" s="40"/>
      <c r="D223" s="40"/>
      <c r="E223" s="40"/>
      <c r="F223" s="40"/>
      <c r="G223" s="40"/>
    </row>
    <row r="224" spans="1:7">
      <c r="A224" s="40"/>
      <c r="B224" s="40"/>
      <c r="C224" s="40"/>
      <c r="D224" s="40"/>
      <c r="E224" s="40"/>
      <c r="F224" s="40"/>
      <c r="G224" s="40"/>
    </row>
    <row r="225" spans="1:7">
      <c r="A225" s="40"/>
      <c r="B225" s="40"/>
      <c r="C225" s="40"/>
      <c r="D225" s="40"/>
      <c r="E225" s="40"/>
      <c r="F225" s="40"/>
      <c r="G225" s="40"/>
    </row>
    <row r="226" spans="1:7">
      <c r="A226" s="40"/>
      <c r="B226" s="40"/>
      <c r="C226" s="40"/>
      <c r="D226" s="40"/>
      <c r="E226" s="40"/>
      <c r="F226" s="40"/>
      <c r="G226" s="40"/>
    </row>
    <row r="227" spans="1:7">
      <c r="A227" s="40"/>
      <c r="B227" s="40"/>
      <c r="C227" s="40"/>
      <c r="D227" s="40"/>
      <c r="E227" s="40"/>
      <c r="F227" s="40"/>
      <c r="G227" s="40"/>
    </row>
    <row r="228" spans="1:7">
      <c r="A228" s="40"/>
      <c r="B228" s="40"/>
      <c r="C228" s="40"/>
      <c r="D228" s="40"/>
      <c r="E228" s="40"/>
      <c r="F228" s="40"/>
      <c r="G228" s="40"/>
    </row>
    <row r="229" spans="1:7">
      <c r="A229" s="40"/>
      <c r="B229" s="40"/>
      <c r="C229" s="40"/>
      <c r="D229" s="40"/>
      <c r="E229" s="40"/>
      <c r="F229" s="40"/>
      <c r="G229" s="40"/>
    </row>
    <row r="230" spans="1:7">
      <c r="A230" s="40"/>
      <c r="B230" s="40"/>
      <c r="C230" s="40"/>
      <c r="D230" s="40"/>
      <c r="E230" s="40"/>
      <c r="F230" s="40"/>
      <c r="G230" s="40"/>
    </row>
    <row r="231" spans="1:7">
      <c r="A231" s="40"/>
      <c r="B231" s="40"/>
      <c r="C231" s="40"/>
      <c r="D231" s="40"/>
      <c r="E231" s="40"/>
      <c r="F231" s="40"/>
      <c r="G231" s="40"/>
    </row>
    <row r="232" spans="1:7">
      <c r="A232" s="40"/>
      <c r="B232" s="40"/>
      <c r="C232" s="40"/>
      <c r="D232" s="40"/>
      <c r="E232" s="40"/>
      <c r="F232" s="40"/>
      <c r="G232" s="40"/>
    </row>
    <row r="233" spans="1:7">
      <c r="A233" s="40"/>
      <c r="B233" s="40"/>
      <c r="C233" s="40"/>
      <c r="D233" s="40"/>
      <c r="E233" s="40"/>
      <c r="F233" s="40"/>
      <c r="G233" s="40"/>
    </row>
    <row r="234" spans="1:7">
      <c r="A234" s="40"/>
      <c r="B234" s="40"/>
      <c r="C234" s="40"/>
      <c r="D234" s="40"/>
      <c r="E234" s="40"/>
      <c r="F234" s="40"/>
      <c r="G234" s="40"/>
    </row>
    <row r="235" spans="1:7">
      <c r="A235" s="40"/>
      <c r="B235" s="40"/>
      <c r="C235" s="40"/>
      <c r="D235" s="40"/>
      <c r="E235" s="40"/>
      <c r="F235" s="40"/>
      <c r="G235" s="40"/>
    </row>
    <row r="236" spans="1:7">
      <c r="A236" s="40"/>
      <c r="B236" s="40"/>
      <c r="C236" s="40"/>
      <c r="D236" s="40"/>
      <c r="E236" s="40"/>
      <c r="F236" s="40"/>
      <c r="G236" s="40"/>
    </row>
    <row r="237" spans="1:7">
      <c r="A237" s="40"/>
      <c r="B237" s="40"/>
      <c r="C237" s="40"/>
      <c r="D237" s="40"/>
      <c r="E237" s="40"/>
      <c r="F237" s="40"/>
      <c r="G237" s="40"/>
    </row>
    <row r="238" spans="1:7">
      <c r="A238" s="40"/>
      <c r="B238" s="40"/>
      <c r="C238" s="40"/>
      <c r="D238" s="40"/>
      <c r="E238" s="40"/>
      <c r="F238" s="40"/>
      <c r="G238" s="40"/>
    </row>
    <row r="239" spans="1:7">
      <c r="A239" s="40"/>
      <c r="B239" s="40"/>
      <c r="C239" s="40"/>
      <c r="D239" s="40"/>
      <c r="E239" s="40"/>
      <c r="F239" s="40"/>
      <c r="G239" s="40"/>
    </row>
    <row r="240" spans="1:7">
      <c r="A240" s="40"/>
      <c r="B240" s="40"/>
      <c r="C240" s="40"/>
      <c r="D240" s="40"/>
      <c r="E240" s="40"/>
      <c r="F240" s="40"/>
      <c r="G240" s="40"/>
    </row>
    <row r="241" spans="1:7">
      <c r="A241" s="40"/>
      <c r="B241" s="40"/>
      <c r="C241" s="40"/>
      <c r="D241" s="40"/>
      <c r="E241" s="40"/>
      <c r="F241" s="40"/>
      <c r="G241" s="40"/>
    </row>
    <row r="242" spans="1:7">
      <c r="A242" s="40"/>
      <c r="B242" s="40"/>
      <c r="C242" s="40"/>
      <c r="D242" s="40"/>
      <c r="E242" s="40"/>
      <c r="F242" s="40"/>
      <c r="G242" s="40"/>
    </row>
    <row r="243" spans="1:7">
      <c r="A243" s="40"/>
      <c r="B243" s="40"/>
      <c r="C243" s="40"/>
      <c r="D243" s="40"/>
      <c r="E243" s="40"/>
      <c r="F243" s="40"/>
      <c r="G243" s="40"/>
    </row>
    <row r="244" spans="1:7">
      <c r="A244" s="40"/>
      <c r="B244" s="40"/>
      <c r="C244" s="40"/>
      <c r="D244" s="40"/>
      <c r="E244" s="40"/>
      <c r="F244" s="40"/>
      <c r="G244" s="40"/>
    </row>
    <row r="245" spans="1:7">
      <c r="A245" s="40"/>
      <c r="B245" s="40"/>
      <c r="C245" s="40"/>
      <c r="D245" s="40"/>
      <c r="E245" s="40"/>
      <c r="F245" s="40"/>
      <c r="G245" s="40"/>
    </row>
    <row r="246" spans="1:7">
      <c r="A246" s="40"/>
      <c r="B246" s="40"/>
      <c r="C246" s="40"/>
      <c r="D246" s="40"/>
      <c r="E246" s="40"/>
      <c r="F246" s="40"/>
      <c r="G246" s="40"/>
    </row>
    <row r="247" spans="1:7">
      <c r="A247" s="40"/>
      <c r="B247" s="40"/>
      <c r="C247" s="40"/>
      <c r="D247" s="40"/>
      <c r="E247" s="40"/>
      <c r="F247" s="40"/>
      <c r="G247" s="40"/>
    </row>
    <row r="248" spans="1:7">
      <c r="A248" s="40"/>
      <c r="B248" s="40"/>
      <c r="C248" s="40"/>
      <c r="D248" s="40"/>
      <c r="E248" s="40"/>
      <c r="F248" s="40"/>
      <c r="G248" s="40"/>
    </row>
    <row r="249" spans="1:7">
      <c r="A249" s="40"/>
      <c r="B249" s="40"/>
      <c r="C249" s="40"/>
      <c r="D249" s="40"/>
      <c r="E249" s="40"/>
      <c r="F249" s="40"/>
      <c r="G249" s="40"/>
    </row>
    <row r="250" spans="1:7">
      <c r="A250" s="40"/>
      <c r="B250" s="40"/>
      <c r="C250" s="40"/>
      <c r="D250" s="40"/>
      <c r="E250" s="40"/>
      <c r="F250" s="40"/>
      <c r="G250" s="40"/>
    </row>
    <row r="251" spans="1:7">
      <c r="A251" s="40"/>
      <c r="B251" s="40"/>
      <c r="C251" s="40"/>
      <c r="D251" s="40"/>
      <c r="E251" s="40"/>
      <c r="F251" s="40"/>
      <c r="G251" s="40"/>
    </row>
    <row r="252" spans="1:7">
      <c r="A252" s="40"/>
      <c r="B252" s="40"/>
      <c r="C252" s="40"/>
      <c r="D252" s="40"/>
      <c r="E252" s="40"/>
      <c r="F252" s="40"/>
      <c r="G252" s="40"/>
    </row>
    <row r="253" spans="1:7">
      <c r="A253" s="40"/>
      <c r="B253" s="40"/>
      <c r="C253" s="40"/>
      <c r="D253" s="40"/>
      <c r="E253" s="40"/>
      <c r="F253" s="40"/>
      <c r="G253" s="40"/>
    </row>
    <row r="254" spans="1:7">
      <c r="A254" s="40"/>
      <c r="B254" s="40"/>
      <c r="C254" s="40"/>
      <c r="D254" s="40"/>
      <c r="E254" s="40"/>
      <c r="F254" s="40"/>
      <c r="G254" s="40"/>
    </row>
    <row r="255" spans="1:7">
      <c r="A255" s="40"/>
      <c r="B255" s="40"/>
      <c r="C255" s="40"/>
      <c r="D255" s="40"/>
      <c r="E255" s="40"/>
      <c r="F255" s="40"/>
      <c r="G255" s="40"/>
    </row>
    <row r="256" spans="1:7">
      <c r="A256" s="40"/>
      <c r="B256" s="40"/>
      <c r="C256" s="40"/>
      <c r="D256" s="40"/>
      <c r="E256" s="40"/>
      <c r="F256" s="40"/>
      <c r="G256" s="40"/>
    </row>
    <row r="257" spans="1:7">
      <c r="A257" s="40"/>
      <c r="B257" s="40"/>
      <c r="C257" s="40"/>
      <c r="D257" s="40"/>
      <c r="E257" s="40"/>
      <c r="F257" s="40"/>
      <c r="G257" s="40"/>
    </row>
    <row r="258" spans="1:7">
      <c r="A258" s="40"/>
      <c r="B258" s="40"/>
      <c r="C258" s="40"/>
      <c r="D258" s="40"/>
      <c r="E258" s="40"/>
      <c r="F258" s="40"/>
      <c r="G258" s="40"/>
    </row>
    <row r="259" spans="1:7">
      <c r="A259" s="40"/>
      <c r="B259" s="40"/>
      <c r="C259" s="40"/>
      <c r="D259" s="40"/>
      <c r="E259" s="40"/>
      <c r="F259" s="40"/>
      <c r="G259" s="40"/>
    </row>
    <row r="260" spans="1:7">
      <c r="A260" s="40"/>
      <c r="B260" s="40"/>
      <c r="C260" s="40"/>
      <c r="D260" s="40"/>
      <c r="E260" s="40"/>
      <c r="F260" s="40"/>
      <c r="G260" s="40"/>
    </row>
    <row r="261" spans="1:7">
      <c r="A261" s="40"/>
      <c r="B261" s="40"/>
      <c r="C261" s="40"/>
      <c r="D261" s="40"/>
      <c r="E261" s="40"/>
      <c r="F261" s="40"/>
      <c r="G261" s="40"/>
    </row>
    <row r="262" spans="1:7">
      <c r="A262" s="40"/>
      <c r="B262" s="40"/>
      <c r="C262" s="40"/>
      <c r="D262" s="40"/>
      <c r="E262" s="40"/>
      <c r="F262" s="40"/>
      <c r="G262" s="40"/>
    </row>
    <row r="263" spans="1:7">
      <c r="A263" s="40"/>
      <c r="B263" s="40"/>
      <c r="C263" s="40"/>
      <c r="D263" s="40"/>
      <c r="E263" s="40"/>
      <c r="F263" s="40"/>
      <c r="G263" s="40"/>
    </row>
    <row r="264" spans="1:7">
      <c r="A264" s="40"/>
      <c r="B264" s="40"/>
      <c r="C264" s="40"/>
      <c r="D264" s="40"/>
      <c r="E264" s="40"/>
      <c r="F264" s="40"/>
      <c r="G264" s="40"/>
    </row>
    <row r="265" spans="1:7">
      <c r="A265" s="40"/>
      <c r="B265" s="40"/>
      <c r="C265" s="40"/>
      <c r="D265" s="40"/>
      <c r="E265" s="40"/>
      <c r="F265" s="40"/>
      <c r="G265" s="40"/>
    </row>
    <row r="266" spans="1:7">
      <c r="A266" s="40"/>
      <c r="B266" s="40"/>
      <c r="C266" s="40"/>
      <c r="D266" s="40"/>
      <c r="E266" s="40"/>
      <c r="F266" s="40"/>
      <c r="G266" s="40"/>
    </row>
    <row r="267" spans="1:7">
      <c r="A267" s="40"/>
      <c r="B267" s="40"/>
      <c r="C267" s="40"/>
      <c r="D267" s="40"/>
      <c r="E267" s="40"/>
      <c r="F267" s="40"/>
      <c r="G267" s="40"/>
    </row>
    <row r="268" spans="1:7">
      <c r="A268" s="40"/>
      <c r="B268" s="40"/>
      <c r="C268" s="40"/>
      <c r="D268" s="40"/>
      <c r="E268" s="40"/>
      <c r="F268" s="40"/>
      <c r="G268" s="40"/>
    </row>
    <row r="269" spans="1:7">
      <c r="A269" s="40"/>
      <c r="B269" s="40"/>
      <c r="C269" s="40"/>
      <c r="D269" s="40"/>
      <c r="E269" s="40"/>
      <c r="F269" s="40"/>
      <c r="G269" s="40"/>
    </row>
    <row r="270" spans="1:7">
      <c r="A270" s="40"/>
      <c r="B270" s="40"/>
      <c r="C270" s="40"/>
      <c r="D270" s="40"/>
      <c r="E270" s="40"/>
      <c r="F270" s="40"/>
      <c r="G270" s="40"/>
    </row>
    <row r="271" spans="1:7">
      <c r="A271" s="40"/>
      <c r="B271" s="40"/>
      <c r="C271" s="40"/>
      <c r="D271" s="40"/>
      <c r="E271" s="40"/>
      <c r="F271" s="40"/>
      <c r="G271" s="40"/>
    </row>
    <row r="272" spans="1:7">
      <c r="A272" s="40"/>
      <c r="B272" s="40"/>
      <c r="C272" s="40"/>
      <c r="D272" s="40"/>
      <c r="E272" s="40"/>
      <c r="F272" s="40"/>
      <c r="G272" s="40"/>
    </row>
    <row r="273" spans="1:7">
      <c r="A273" s="40"/>
      <c r="B273" s="40"/>
      <c r="C273" s="40"/>
      <c r="D273" s="40"/>
      <c r="E273" s="40"/>
      <c r="F273" s="40"/>
      <c r="G273" s="40"/>
    </row>
    <row r="274" spans="1:7">
      <c r="A274" s="40"/>
      <c r="B274" s="40"/>
      <c r="C274" s="40"/>
      <c r="D274" s="40"/>
      <c r="E274" s="40"/>
      <c r="F274" s="40"/>
      <c r="G274" s="40"/>
    </row>
    <row r="275" spans="1:7">
      <c r="A275" s="40"/>
      <c r="B275" s="40"/>
      <c r="C275" s="40"/>
      <c r="D275" s="40"/>
      <c r="E275" s="40"/>
      <c r="F275" s="40"/>
      <c r="G275" s="40"/>
    </row>
    <row r="276" spans="1:7">
      <c r="A276" s="40"/>
      <c r="B276" s="40"/>
      <c r="C276" s="40"/>
      <c r="D276" s="40"/>
      <c r="E276" s="40"/>
      <c r="F276" s="40"/>
      <c r="G276" s="40"/>
    </row>
    <row r="277" spans="1:7">
      <c r="A277" s="40"/>
      <c r="B277" s="40"/>
      <c r="C277" s="40"/>
      <c r="D277" s="40"/>
      <c r="E277" s="40"/>
      <c r="F277" s="40"/>
      <c r="G277" s="40"/>
    </row>
    <row r="278" spans="1:7">
      <c r="A278" s="40"/>
      <c r="B278" s="40"/>
      <c r="C278" s="40"/>
      <c r="D278" s="40"/>
      <c r="E278" s="40"/>
      <c r="F278" s="40"/>
      <c r="G278" s="40"/>
    </row>
    <row r="279" spans="1:7">
      <c r="A279" s="40"/>
      <c r="B279" s="40"/>
      <c r="C279" s="40"/>
      <c r="D279" s="40"/>
      <c r="E279" s="40"/>
      <c r="F279" s="40"/>
      <c r="G279" s="40"/>
    </row>
    <row r="280" spans="1:7">
      <c r="A280" s="40"/>
      <c r="B280" s="40"/>
      <c r="C280" s="40"/>
      <c r="D280" s="40"/>
      <c r="E280" s="40"/>
      <c r="F280" s="40"/>
      <c r="G280" s="40"/>
    </row>
    <row r="281" spans="1:7">
      <c r="A281" s="40"/>
      <c r="B281" s="40"/>
      <c r="C281" s="40"/>
      <c r="D281" s="40"/>
      <c r="E281" s="40"/>
      <c r="F281" s="40"/>
      <c r="G281" s="40"/>
    </row>
    <row r="282" spans="1:7">
      <c r="A282" s="40"/>
      <c r="B282" s="40"/>
      <c r="C282" s="40"/>
      <c r="D282" s="40"/>
      <c r="E282" s="40"/>
      <c r="F282" s="40"/>
      <c r="G282" s="40"/>
    </row>
    <row r="283" spans="1:7">
      <c r="A283" s="40"/>
      <c r="B283" s="40"/>
      <c r="C283" s="40"/>
      <c r="D283" s="40"/>
      <c r="E283" s="40"/>
      <c r="F283" s="40"/>
      <c r="G283" s="40"/>
    </row>
    <row r="284" spans="1:7">
      <c r="A284" s="40"/>
      <c r="B284" s="40"/>
      <c r="C284" s="40"/>
      <c r="D284" s="40"/>
      <c r="E284" s="40"/>
      <c r="F284" s="40"/>
      <c r="G284" s="40"/>
    </row>
    <row r="285" spans="1:7">
      <c r="A285" s="40"/>
      <c r="B285" s="40"/>
      <c r="C285" s="40"/>
      <c r="D285" s="40"/>
      <c r="E285" s="40"/>
      <c r="F285" s="40"/>
      <c r="G285" s="40"/>
    </row>
    <row r="286" spans="1:7">
      <c r="A286" s="40"/>
      <c r="B286" s="40"/>
      <c r="C286" s="40"/>
      <c r="D286" s="40"/>
      <c r="E286" s="40"/>
      <c r="F286" s="40"/>
      <c r="G286" s="40"/>
    </row>
    <row r="287" spans="1:7">
      <c r="A287" s="40"/>
      <c r="B287" s="40"/>
      <c r="C287" s="40"/>
      <c r="D287" s="40"/>
      <c r="E287" s="40"/>
      <c r="F287" s="40"/>
      <c r="G287" s="40"/>
    </row>
    <row r="288" spans="1:7">
      <c r="A288" s="40"/>
      <c r="B288" s="40"/>
      <c r="C288" s="40"/>
      <c r="D288" s="40"/>
      <c r="E288" s="40"/>
      <c r="F288" s="40"/>
      <c r="G288" s="40"/>
    </row>
    <row r="289" spans="1:7">
      <c r="A289" s="40"/>
      <c r="B289" s="40"/>
      <c r="C289" s="40"/>
      <c r="D289" s="40"/>
      <c r="E289" s="40"/>
      <c r="F289" s="40"/>
      <c r="G289" s="40"/>
    </row>
    <row r="290" spans="1:7">
      <c r="A290" s="40"/>
      <c r="B290" s="40"/>
      <c r="C290" s="40"/>
      <c r="D290" s="40"/>
      <c r="E290" s="40"/>
      <c r="F290" s="40"/>
      <c r="G290" s="40"/>
    </row>
    <row r="291" spans="1:7">
      <c r="A291" s="40"/>
      <c r="B291" s="40"/>
      <c r="C291" s="40"/>
      <c r="D291" s="40"/>
      <c r="E291" s="40"/>
      <c r="F291" s="40"/>
      <c r="G291" s="40"/>
    </row>
    <row r="292" spans="1:7">
      <c r="A292" s="40"/>
      <c r="B292" s="40"/>
      <c r="C292" s="40"/>
      <c r="D292" s="40"/>
      <c r="E292" s="40"/>
      <c r="F292" s="40"/>
      <c r="G292" s="40"/>
    </row>
    <row r="293" spans="1:7">
      <c r="A293" s="40"/>
      <c r="B293" s="40"/>
      <c r="C293" s="40"/>
      <c r="D293" s="40"/>
      <c r="E293" s="40"/>
      <c r="F293" s="40"/>
      <c r="G293" s="40"/>
    </row>
    <row r="294" spans="1:7">
      <c r="A294" s="40"/>
      <c r="B294" s="40"/>
      <c r="C294" s="40"/>
      <c r="D294" s="40"/>
      <c r="E294" s="40"/>
      <c r="F294" s="40"/>
      <c r="G294" s="40"/>
    </row>
    <row r="295" spans="1:7">
      <c r="A295" s="40"/>
      <c r="B295" s="40"/>
      <c r="C295" s="40"/>
      <c r="D295" s="40"/>
      <c r="E295" s="40"/>
      <c r="F295" s="40"/>
      <c r="G295" s="40"/>
    </row>
    <row r="296" spans="1:7">
      <c r="A296" s="40"/>
      <c r="B296" s="40"/>
      <c r="C296" s="40"/>
      <c r="D296" s="40"/>
      <c r="E296" s="40"/>
      <c r="F296" s="40"/>
      <c r="G296" s="40"/>
    </row>
    <row r="297" spans="1:7">
      <c r="A297" s="40"/>
      <c r="B297" s="40"/>
      <c r="C297" s="40"/>
      <c r="D297" s="40"/>
      <c r="E297" s="40"/>
      <c r="F297" s="40"/>
      <c r="G297" s="40"/>
    </row>
    <row r="298" spans="1:7">
      <c r="A298" s="40"/>
      <c r="B298" s="40"/>
      <c r="C298" s="40"/>
      <c r="D298" s="40"/>
      <c r="E298" s="40"/>
      <c r="F298" s="40"/>
      <c r="G298" s="40"/>
    </row>
    <row r="299" spans="1:7">
      <c r="A299" s="40"/>
      <c r="B299" s="40"/>
      <c r="C299" s="40"/>
      <c r="D299" s="40"/>
      <c r="E299" s="40"/>
      <c r="F299" s="40"/>
      <c r="G299" s="40"/>
    </row>
    <row r="300" spans="1:7">
      <c r="A300" s="40"/>
      <c r="B300" s="40"/>
      <c r="C300" s="40"/>
      <c r="D300" s="40"/>
      <c r="E300" s="40"/>
      <c r="F300" s="40"/>
      <c r="G300" s="40"/>
    </row>
    <row r="301" spans="1:7">
      <c r="A301" s="40"/>
      <c r="B301" s="40"/>
      <c r="C301" s="40"/>
      <c r="D301" s="40"/>
      <c r="E301" s="40"/>
      <c r="F301" s="40"/>
      <c r="G301" s="40"/>
    </row>
    <row r="302" spans="1:7">
      <c r="A302" s="40"/>
      <c r="B302" s="40"/>
      <c r="C302" s="40"/>
      <c r="D302" s="40"/>
      <c r="E302" s="40"/>
      <c r="F302" s="40"/>
      <c r="G302" s="40"/>
    </row>
    <row r="303" spans="1:7">
      <c r="A303" s="40"/>
      <c r="B303" s="40"/>
      <c r="C303" s="40"/>
      <c r="D303" s="40"/>
      <c r="E303" s="40"/>
      <c r="F303" s="40"/>
      <c r="G303" s="40"/>
    </row>
    <row r="304" spans="1:7">
      <c r="A304" s="40"/>
      <c r="B304" s="40"/>
      <c r="C304" s="40"/>
      <c r="D304" s="40"/>
      <c r="E304" s="40"/>
      <c r="F304" s="40"/>
      <c r="G304" s="40"/>
    </row>
    <row r="305" spans="1:7">
      <c r="A305" s="40"/>
      <c r="B305" s="40"/>
      <c r="C305" s="40"/>
      <c r="D305" s="40"/>
      <c r="E305" s="40"/>
      <c r="F305" s="40"/>
      <c r="G305" s="40"/>
    </row>
    <row r="306" spans="1:7">
      <c r="A306" s="40"/>
      <c r="B306" s="40"/>
      <c r="C306" s="40"/>
      <c r="D306" s="40"/>
      <c r="E306" s="40"/>
      <c r="F306" s="40"/>
      <c r="G306" s="40"/>
    </row>
    <row r="307" spans="1:7">
      <c r="A307" s="40"/>
      <c r="B307" s="40"/>
      <c r="C307" s="40"/>
      <c r="D307" s="40"/>
      <c r="E307" s="40"/>
      <c r="F307" s="40"/>
      <c r="G307" s="40"/>
    </row>
    <row r="308" spans="1:7">
      <c r="A308" s="40"/>
      <c r="B308" s="40"/>
      <c r="C308" s="40"/>
      <c r="D308" s="40"/>
      <c r="E308" s="40"/>
      <c r="F308" s="40"/>
      <c r="G308" s="40"/>
    </row>
    <row r="309" spans="1:7">
      <c r="A309" s="40"/>
      <c r="B309" s="40"/>
      <c r="C309" s="40"/>
      <c r="D309" s="40"/>
      <c r="E309" s="40"/>
      <c r="F309" s="40"/>
      <c r="G309" s="40"/>
    </row>
    <row r="310" spans="1:7">
      <c r="A310" s="40"/>
      <c r="B310" s="40"/>
      <c r="C310" s="40"/>
      <c r="D310" s="40"/>
      <c r="E310" s="40"/>
      <c r="F310" s="40"/>
      <c r="G310" s="40"/>
    </row>
    <row r="311" spans="1:7">
      <c r="A311" s="40"/>
      <c r="B311" s="40"/>
      <c r="C311" s="40"/>
      <c r="D311" s="40"/>
      <c r="E311" s="40"/>
      <c r="F311" s="40"/>
      <c r="G311" s="40"/>
    </row>
    <row r="312" spans="1:7">
      <c r="A312" s="40"/>
      <c r="B312" s="40"/>
      <c r="C312" s="40"/>
      <c r="D312" s="40"/>
      <c r="E312" s="40"/>
      <c r="F312" s="40"/>
      <c r="G312" s="40"/>
    </row>
    <row r="313" spans="1:7">
      <c r="A313" s="40"/>
      <c r="B313" s="40"/>
      <c r="C313" s="40"/>
      <c r="D313" s="40"/>
      <c r="E313" s="40"/>
      <c r="F313" s="40"/>
      <c r="G313" s="40"/>
    </row>
    <row r="314" spans="1:7">
      <c r="A314" s="40"/>
      <c r="B314" s="40"/>
      <c r="C314" s="40"/>
      <c r="D314" s="40"/>
      <c r="E314" s="40"/>
      <c r="F314" s="40"/>
      <c r="G314" s="40"/>
    </row>
    <row r="315" spans="1:7">
      <c r="A315" s="40"/>
      <c r="B315" s="40"/>
      <c r="C315" s="40"/>
      <c r="D315" s="40"/>
      <c r="E315" s="40"/>
      <c r="F315" s="40"/>
      <c r="G315" s="40"/>
    </row>
    <row r="316" spans="1:7">
      <c r="A316" s="40"/>
      <c r="B316" s="40"/>
      <c r="C316" s="40"/>
      <c r="D316" s="40"/>
      <c r="E316" s="40"/>
      <c r="F316" s="40"/>
      <c r="G316" s="40"/>
    </row>
    <row r="317" spans="1:7">
      <c r="A317" s="40"/>
      <c r="B317" s="40"/>
      <c r="C317" s="40"/>
      <c r="D317" s="40"/>
      <c r="E317" s="40"/>
      <c r="F317" s="40"/>
      <c r="G317" s="40"/>
    </row>
    <row r="318" spans="1:7">
      <c r="A318" s="40"/>
      <c r="B318" s="40"/>
      <c r="C318" s="40"/>
      <c r="D318" s="40"/>
      <c r="E318" s="40"/>
      <c r="F318" s="40"/>
      <c r="G318" s="40"/>
    </row>
    <row r="319" spans="1:7">
      <c r="A319" s="40"/>
      <c r="B319" s="40"/>
      <c r="C319" s="40"/>
      <c r="D319" s="40"/>
      <c r="E319" s="40"/>
      <c r="F319" s="40"/>
      <c r="G319" s="40"/>
    </row>
    <row r="320" spans="1:7">
      <c r="A320" s="40"/>
      <c r="B320" s="40"/>
      <c r="C320" s="40"/>
      <c r="D320" s="40"/>
      <c r="E320" s="40"/>
      <c r="F320" s="40"/>
      <c r="G320" s="40"/>
    </row>
    <row r="321" spans="1:7">
      <c r="A321" s="40"/>
      <c r="B321" s="40"/>
      <c r="C321" s="40"/>
      <c r="D321" s="40"/>
      <c r="E321" s="40"/>
      <c r="F321" s="40"/>
      <c r="G321" s="40"/>
    </row>
    <row r="322" spans="1:7">
      <c r="A322" s="40"/>
      <c r="B322" s="40"/>
      <c r="C322" s="40"/>
      <c r="D322" s="40"/>
      <c r="E322" s="40"/>
      <c r="F322" s="40"/>
      <c r="G322" s="40"/>
    </row>
    <row r="323" spans="1:7">
      <c r="A323" s="40"/>
      <c r="B323" s="40"/>
      <c r="C323" s="40"/>
      <c r="D323" s="40"/>
      <c r="E323" s="40"/>
      <c r="F323" s="40"/>
      <c r="G323" s="40"/>
    </row>
    <row r="324" spans="1:7">
      <c r="A324" s="40"/>
      <c r="B324" s="40"/>
      <c r="C324" s="40"/>
      <c r="D324" s="40"/>
      <c r="E324" s="40"/>
      <c r="F324" s="40"/>
      <c r="G324" s="40"/>
    </row>
    <row r="325" spans="1:7">
      <c r="A325" s="40"/>
      <c r="B325" s="40"/>
      <c r="C325" s="40"/>
      <c r="D325" s="40"/>
      <c r="E325" s="40"/>
      <c r="F325" s="40"/>
      <c r="G325" s="40"/>
    </row>
    <row r="326" spans="1:7">
      <c r="A326" s="40"/>
      <c r="B326" s="40"/>
      <c r="C326" s="40"/>
      <c r="D326" s="40"/>
      <c r="E326" s="40"/>
      <c r="F326" s="40"/>
      <c r="G326" s="40"/>
    </row>
    <row r="327" spans="1:7">
      <c r="A327" s="40"/>
      <c r="B327" s="40"/>
      <c r="C327" s="40"/>
      <c r="D327" s="40"/>
      <c r="E327" s="40"/>
      <c r="F327" s="40"/>
      <c r="G327" s="40"/>
    </row>
    <row r="328" spans="1:7">
      <c r="A328" s="40"/>
      <c r="B328" s="40"/>
      <c r="C328" s="40"/>
      <c r="D328" s="40"/>
      <c r="E328" s="40"/>
      <c r="F328" s="40"/>
      <c r="G328" s="40"/>
    </row>
    <row r="329" spans="1:7">
      <c r="A329" s="40"/>
      <c r="B329" s="40"/>
      <c r="C329" s="40"/>
      <c r="D329" s="40"/>
      <c r="E329" s="40"/>
      <c r="F329" s="40"/>
      <c r="G329" s="40"/>
    </row>
    <row r="330" spans="1:7">
      <c r="A330" s="40"/>
      <c r="B330" s="40"/>
      <c r="C330" s="40"/>
      <c r="D330" s="40"/>
      <c r="E330" s="40"/>
      <c r="F330" s="40"/>
      <c r="G330" s="40"/>
    </row>
    <row r="331" spans="1:7">
      <c r="A331" s="40"/>
      <c r="B331" s="40"/>
      <c r="C331" s="40"/>
      <c r="D331" s="40"/>
      <c r="E331" s="40"/>
      <c r="F331" s="40"/>
      <c r="G331" s="40"/>
    </row>
    <row r="332" spans="1:7">
      <c r="A332" s="40"/>
      <c r="B332" s="40"/>
      <c r="C332" s="40"/>
      <c r="D332" s="40"/>
      <c r="E332" s="40"/>
      <c r="F332" s="40"/>
      <c r="G332" s="40"/>
    </row>
    <row r="333" spans="1:7">
      <c r="A333" s="40"/>
      <c r="B333" s="40"/>
      <c r="C333" s="40"/>
      <c r="D333" s="40"/>
      <c r="E333" s="40"/>
      <c r="F333" s="40"/>
      <c r="G333" s="40"/>
    </row>
    <row r="334" spans="1:7">
      <c r="A334" s="40"/>
      <c r="B334" s="40"/>
      <c r="C334" s="40"/>
      <c r="D334" s="40"/>
      <c r="E334" s="40"/>
      <c r="F334" s="40"/>
      <c r="G334" s="40"/>
    </row>
    <row r="335" spans="1:7">
      <c r="A335" s="40"/>
      <c r="B335" s="40"/>
      <c r="C335" s="40"/>
      <c r="D335" s="40"/>
      <c r="E335" s="40"/>
      <c r="F335" s="40"/>
      <c r="G335" s="40"/>
    </row>
    <row r="336" spans="1:7">
      <c r="A336" s="40"/>
      <c r="B336" s="40"/>
      <c r="C336" s="40"/>
      <c r="D336" s="40"/>
      <c r="E336" s="40"/>
      <c r="F336" s="40"/>
      <c r="G336" s="40"/>
    </row>
    <row r="337" spans="1:7">
      <c r="A337" s="40"/>
      <c r="B337" s="40"/>
      <c r="C337" s="40"/>
      <c r="D337" s="40"/>
      <c r="E337" s="40"/>
      <c r="F337" s="40"/>
      <c r="G337" s="40"/>
    </row>
    <row r="338" spans="1:7">
      <c r="A338" s="40"/>
      <c r="B338" s="40"/>
      <c r="C338" s="40"/>
      <c r="D338" s="40"/>
      <c r="E338" s="40"/>
      <c r="F338" s="40"/>
      <c r="G338" s="40"/>
    </row>
    <row r="339" spans="1:7">
      <c r="A339" s="40"/>
      <c r="B339" s="40"/>
      <c r="C339" s="40"/>
      <c r="D339" s="40"/>
      <c r="E339" s="40"/>
      <c r="F339" s="40"/>
      <c r="G339" s="40"/>
    </row>
    <row r="340" spans="1:7">
      <c r="A340" s="40"/>
      <c r="B340" s="40"/>
      <c r="C340" s="40"/>
      <c r="D340" s="40"/>
      <c r="E340" s="40"/>
      <c r="F340" s="40"/>
      <c r="G340" s="40"/>
    </row>
    <row r="341" spans="1:7">
      <c r="A341" s="40"/>
      <c r="B341" s="40"/>
      <c r="C341" s="40"/>
      <c r="D341" s="40"/>
      <c r="E341" s="40"/>
      <c r="F341" s="40"/>
      <c r="G341" s="40"/>
    </row>
    <row r="342" spans="1:7">
      <c r="A342" s="40"/>
      <c r="B342" s="40"/>
      <c r="C342" s="40"/>
      <c r="D342" s="40"/>
      <c r="E342" s="40"/>
      <c r="F342" s="40"/>
      <c r="G342" s="40"/>
    </row>
    <row r="343" spans="1:7">
      <c r="A343" s="40"/>
      <c r="B343" s="40"/>
      <c r="C343" s="40"/>
      <c r="D343" s="40"/>
      <c r="E343" s="40"/>
      <c r="F343" s="40"/>
      <c r="G343" s="40"/>
    </row>
    <row r="344" spans="1:7">
      <c r="A344" s="40"/>
      <c r="B344" s="40"/>
      <c r="C344" s="40"/>
      <c r="D344" s="40"/>
      <c r="E344" s="40"/>
      <c r="F344" s="40"/>
      <c r="G344" s="40"/>
    </row>
    <row r="345" spans="1:7">
      <c r="A345" s="40"/>
      <c r="B345" s="40"/>
      <c r="C345" s="40"/>
      <c r="D345" s="40"/>
      <c r="E345" s="40"/>
      <c r="F345" s="40"/>
      <c r="G345" s="40"/>
    </row>
    <row r="346" spans="1:7">
      <c r="A346" s="40"/>
      <c r="B346" s="40"/>
      <c r="C346" s="40"/>
      <c r="D346" s="40"/>
      <c r="E346" s="40"/>
      <c r="F346" s="40"/>
      <c r="G346" s="40"/>
    </row>
    <row r="347" spans="1:7">
      <c r="A347" s="40"/>
      <c r="B347" s="40"/>
      <c r="C347" s="40"/>
      <c r="D347" s="40"/>
      <c r="E347" s="40"/>
      <c r="F347" s="40"/>
      <c r="G347" s="40"/>
    </row>
    <row r="348" spans="1:7">
      <c r="A348" s="40"/>
      <c r="B348" s="40"/>
      <c r="C348" s="40"/>
      <c r="D348" s="40"/>
      <c r="E348" s="40"/>
      <c r="F348" s="40"/>
      <c r="G348" s="40"/>
    </row>
    <row r="349" spans="1:7">
      <c r="A349" s="40"/>
      <c r="B349" s="40"/>
      <c r="C349" s="40"/>
      <c r="D349" s="40"/>
      <c r="E349" s="40"/>
      <c r="F349" s="40"/>
      <c r="G349" s="40"/>
    </row>
    <row r="350" spans="1:7">
      <c r="A350" s="40"/>
      <c r="B350" s="40"/>
      <c r="C350" s="40"/>
      <c r="D350" s="40"/>
      <c r="E350" s="40"/>
      <c r="F350" s="40"/>
      <c r="G350" s="40"/>
    </row>
    <row r="351" spans="1:7">
      <c r="A351" s="40"/>
      <c r="B351" s="40"/>
      <c r="C351" s="40"/>
      <c r="D351" s="40"/>
      <c r="E351" s="40"/>
      <c r="F351" s="40"/>
      <c r="G351" s="40"/>
    </row>
    <row r="352" spans="1:7">
      <c r="A352" s="40"/>
      <c r="B352" s="40"/>
      <c r="C352" s="40"/>
      <c r="D352" s="40"/>
      <c r="E352" s="40"/>
      <c r="F352" s="40"/>
      <c r="G352" s="40"/>
    </row>
    <row r="353" spans="1:7">
      <c r="A353" s="40"/>
      <c r="B353" s="40"/>
      <c r="C353" s="40"/>
      <c r="D353" s="40"/>
      <c r="E353" s="40"/>
      <c r="F353" s="40"/>
      <c r="G353" s="40"/>
    </row>
    <row r="354" spans="1:7">
      <c r="A354" s="40"/>
      <c r="B354" s="40"/>
      <c r="C354" s="40"/>
      <c r="D354" s="40"/>
      <c r="E354" s="40"/>
      <c r="F354" s="40"/>
      <c r="G354" s="40"/>
    </row>
    <row r="355" spans="1:7">
      <c r="A355" s="40"/>
      <c r="B355" s="40"/>
      <c r="C355" s="40"/>
      <c r="D355" s="40"/>
      <c r="E355" s="40"/>
      <c r="F355" s="40"/>
      <c r="G355" s="40"/>
    </row>
    <row r="356" spans="1:7">
      <c r="A356" s="40"/>
      <c r="B356" s="40"/>
      <c r="C356" s="40"/>
      <c r="D356" s="40"/>
      <c r="E356" s="40"/>
      <c r="F356" s="40"/>
      <c r="G356" s="40"/>
    </row>
    <row r="357" spans="1:7">
      <c r="A357" s="40"/>
      <c r="B357" s="40"/>
      <c r="C357" s="40"/>
      <c r="D357" s="40"/>
      <c r="E357" s="40"/>
      <c r="F357" s="40"/>
      <c r="G357" s="40"/>
    </row>
    <row r="358" spans="1:7">
      <c r="A358" s="40"/>
      <c r="B358" s="40"/>
      <c r="C358" s="40"/>
      <c r="D358" s="40"/>
      <c r="E358" s="40"/>
      <c r="F358" s="40"/>
      <c r="G358" s="40"/>
    </row>
    <row r="359" spans="1:7">
      <c r="A359" s="40"/>
      <c r="B359" s="40"/>
      <c r="C359" s="40"/>
      <c r="D359" s="40"/>
      <c r="E359" s="40"/>
      <c r="F359" s="40"/>
      <c r="G359" s="40"/>
    </row>
    <row r="360" spans="1:7">
      <c r="A360" s="40"/>
      <c r="B360" s="40"/>
      <c r="C360" s="40"/>
      <c r="D360" s="40"/>
      <c r="E360" s="40"/>
      <c r="F360" s="40"/>
      <c r="G360" s="40"/>
    </row>
    <row r="361" spans="1:7">
      <c r="A361" s="40"/>
      <c r="B361" s="40"/>
      <c r="C361" s="40"/>
      <c r="D361" s="40"/>
      <c r="E361" s="40"/>
      <c r="F361" s="40"/>
      <c r="G361" s="40"/>
    </row>
    <row r="362" spans="1:7">
      <c r="A362" s="40"/>
      <c r="B362" s="40"/>
      <c r="C362" s="40"/>
      <c r="D362" s="40"/>
      <c r="E362" s="40"/>
      <c r="F362" s="40"/>
      <c r="G362" s="40"/>
    </row>
    <row r="363" spans="1:7">
      <c r="A363" s="40"/>
      <c r="B363" s="40"/>
      <c r="C363" s="40"/>
      <c r="D363" s="40"/>
      <c r="E363" s="40"/>
      <c r="F363" s="40"/>
      <c r="G363" s="40"/>
    </row>
    <row r="364" spans="1:7">
      <c r="A364" s="40"/>
      <c r="B364" s="40"/>
      <c r="C364" s="40"/>
      <c r="D364" s="40"/>
      <c r="E364" s="40"/>
      <c r="F364" s="40"/>
      <c r="G364" s="40"/>
    </row>
    <row r="365" spans="1:7">
      <c r="A365" s="40"/>
      <c r="B365" s="40"/>
      <c r="C365" s="40"/>
      <c r="D365" s="40"/>
      <c r="E365" s="40"/>
      <c r="F365" s="40"/>
      <c r="G365" s="40"/>
    </row>
    <row r="366" spans="1:7">
      <c r="A366" s="40"/>
      <c r="B366" s="40"/>
      <c r="C366" s="40"/>
      <c r="D366" s="40"/>
      <c r="E366" s="40"/>
      <c r="F366" s="40"/>
      <c r="G366" s="40"/>
    </row>
    <row r="367" spans="1:7">
      <c r="A367" s="40"/>
      <c r="B367" s="40"/>
      <c r="C367" s="40"/>
      <c r="D367" s="40"/>
      <c r="E367" s="40"/>
      <c r="F367" s="40"/>
      <c r="G367" s="40"/>
    </row>
    <row r="368" spans="1:7">
      <c r="A368" s="40"/>
      <c r="B368" s="40"/>
      <c r="C368" s="40"/>
      <c r="D368" s="40"/>
      <c r="E368" s="40"/>
      <c r="F368" s="40"/>
      <c r="G368" s="40"/>
    </row>
    <row r="369" spans="1:7">
      <c r="A369" s="40"/>
      <c r="B369" s="40"/>
      <c r="C369" s="40"/>
      <c r="D369" s="40"/>
      <c r="E369" s="40"/>
      <c r="F369" s="40"/>
      <c r="G369" s="40"/>
    </row>
    <row r="370" spans="1:7">
      <c r="A370" s="40"/>
      <c r="B370" s="40"/>
      <c r="C370" s="40"/>
      <c r="D370" s="40"/>
      <c r="E370" s="40"/>
      <c r="F370" s="40"/>
      <c r="G370" s="40"/>
    </row>
    <row r="371" spans="1:7">
      <c r="A371" s="40"/>
      <c r="B371" s="40"/>
      <c r="C371" s="40"/>
      <c r="D371" s="40"/>
      <c r="E371" s="40"/>
      <c r="F371" s="40"/>
      <c r="G371" s="40"/>
    </row>
    <row r="372" spans="1:7">
      <c r="A372" s="40"/>
      <c r="B372" s="40"/>
      <c r="C372" s="40"/>
      <c r="D372" s="40"/>
      <c r="E372" s="40"/>
      <c r="F372" s="40"/>
      <c r="G372" s="40"/>
    </row>
    <row r="373" spans="1:7">
      <c r="A373" s="40"/>
      <c r="B373" s="40"/>
      <c r="C373" s="40"/>
      <c r="D373" s="40"/>
      <c r="E373" s="40"/>
      <c r="F373" s="40"/>
      <c r="G373" s="40"/>
    </row>
    <row r="374" spans="1:7">
      <c r="A374" s="40"/>
      <c r="B374" s="40"/>
      <c r="C374" s="40"/>
      <c r="D374" s="40"/>
      <c r="E374" s="40"/>
      <c r="F374" s="40"/>
      <c r="G374" s="40"/>
    </row>
    <row r="375" spans="1:7">
      <c r="A375" s="40"/>
      <c r="B375" s="40"/>
      <c r="C375" s="40"/>
      <c r="D375" s="40"/>
      <c r="E375" s="40"/>
      <c r="F375" s="40"/>
      <c r="G375" s="40"/>
    </row>
    <row r="376" spans="1:7">
      <c r="A376" s="40"/>
      <c r="B376" s="40"/>
      <c r="C376" s="40"/>
      <c r="D376" s="40"/>
      <c r="E376" s="40"/>
      <c r="F376" s="40"/>
      <c r="G376" s="40"/>
    </row>
    <row r="377" spans="1:7">
      <c r="A377" s="40"/>
      <c r="B377" s="40"/>
      <c r="C377" s="40"/>
      <c r="D377" s="40"/>
      <c r="E377" s="40"/>
      <c r="F377" s="40"/>
      <c r="G377" s="40"/>
    </row>
    <row r="378" spans="1:7">
      <c r="A378" s="40"/>
      <c r="B378" s="40"/>
      <c r="C378" s="40"/>
      <c r="D378" s="40"/>
      <c r="E378" s="40"/>
      <c r="F378" s="40"/>
      <c r="G378" s="40"/>
    </row>
    <row r="379" spans="1:7">
      <c r="A379" s="40"/>
      <c r="B379" s="40"/>
      <c r="C379" s="40"/>
      <c r="D379" s="40"/>
      <c r="E379" s="40"/>
      <c r="F379" s="40"/>
      <c r="G379" s="40"/>
    </row>
    <row r="380" spans="1:7">
      <c r="A380" s="40"/>
      <c r="B380" s="40"/>
      <c r="C380" s="40"/>
      <c r="D380" s="40"/>
      <c r="E380" s="40"/>
      <c r="F380" s="40"/>
      <c r="G380" s="40"/>
    </row>
    <row r="381" spans="1:7">
      <c r="A381" s="40"/>
      <c r="B381" s="40"/>
      <c r="C381" s="40"/>
      <c r="D381" s="40"/>
      <c r="E381" s="40"/>
      <c r="F381" s="40"/>
      <c r="G381" s="40"/>
    </row>
    <row r="382" spans="1:7">
      <c r="A382" s="40"/>
      <c r="B382" s="40"/>
      <c r="C382" s="40"/>
      <c r="D382" s="40"/>
      <c r="E382" s="40"/>
      <c r="F382" s="40"/>
      <c r="G382" s="40"/>
    </row>
    <row r="383" spans="1:7">
      <c r="A383" s="40"/>
      <c r="B383" s="40"/>
      <c r="C383" s="40"/>
      <c r="D383" s="40"/>
      <c r="E383" s="40"/>
      <c r="F383" s="40"/>
      <c r="G383" s="40"/>
    </row>
    <row r="384" spans="1:7">
      <c r="A384" s="40"/>
      <c r="B384" s="40"/>
      <c r="C384" s="40"/>
      <c r="D384" s="40"/>
      <c r="E384" s="40"/>
      <c r="F384" s="40"/>
      <c r="G384" s="40"/>
    </row>
    <row r="385" spans="1:7">
      <c r="A385" s="40"/>
      <c r="B385" s="40"/>
      <c r="C385" s="40"/>
      <c r="D385" s="40"/>
      <c r="E385" s="40"/>
      <c r="F385" s="40"/>
      <c r="G385" s="40"/>
    </row>
    <row r="386" spans="1:7">
      <c r="A386" s="40"/>
      <c r="B386" s="40"/>
      <c r="C386" s="40"/>
      <c r="D386" s="40"/>
      <c r="E386" s="40"/>
      <c r="F386" s="40"/>
      <c r="G386" s="40"/>
    </row>
    <row r="387" spans="1:7">
      <c r="A387" s="40"/>
      <c r="B387" s="40"/>
      <c r="C387" s="40"/>
      <c r="D387" s="40"/>
      <c r="E387" s="40"/>
      <c r="F387" s="40"/>
      <c r="G387" s="40"/>
    </row>
    <row r="388" spans="1:7">
      <c r="A388" s="40"/>
      <c r="B388" s="40"/>
      <c r="C388" s="40"/>
      <c r="D388" s="40"/>
      <c r="E388" s="40"/>
      <c r="F388" s="40"/>
      <c r="G388" s="40"/>
    </row>
    <row r="389" spans="1:7">
      <c r="A389" s="40"/>
      <c r="B389" s="40"/>
      <c r="C389" s="40"/>
      <c r="D389" s="40"/>
      <c r="E389" s="40"/>
      <c r="F389" s="40"/>
      <c r="G389" s="40"/>
    </row>
    <row r="390" spans="1:7">
      <c r="A390" s="40"/>
      <c r="B390" s="40"/>
      <c r="C390" s="40"/>
      <c r="D390" s="40"/>
      <c r="E390" s="40"/>
      <c r="F390" s="40"/>
      <c r="G390" s="40"/>
    </row>
    <row r="391" spans="1:7">
      <c r="A391" s="40"/>
      <c r="B391" s="40"/>
      <c r="C391" s="40"/>
      <c r="D391" s="40"/>
      <c r="E391" s="40"/>
      <c r="F391" s="40"/>
      <c r="G391" s="40"/>
    </row>
    <row r="392" spans="1:7">
      <c r="A392" s="40"/>
      <c r="B392" s="40"/>
      <c r="C392" s="40"/>
      <c r="D392" s="40"/>
      <c r="E392" s="40"/>
      <c r="F392" s="40"/>
      <c r="G392" s="40"/>
    </row>
    <row r="393" spans="1:7">
      <c r="A393" s="40"/>
      <c r="B393" s="40"/>
      <c r="C393" s="40"/>
      <c r="D393" s="40"/>
      <c r="E393" s="40"/>
      <c r="F393" s="40"/>
      <c r="G393" s="40"/>
    </row>
    <row r="394" spans="1:7">
      <c r="A394" s="40"/>
      <c r="B394" s="40"/>
      <c r="C394" s="40"/>
      <c r="D394" s="40"/>
      <c r="E394" s="40"/>
      <c r="F394" s="40"/>
      <c r="G394" s="40"/>
    </row>
    <row r="395" spans="1:7">
      <c r="A395" s="40"/>
      <c r="B395" s="40"/>
      <c r="C395" s="40"/>
      <c r="D395" s="40"/>
      <c r="E395" s="40"/>
      <c r="F395" s="40"/>
      <c r="G395" s="40"/>
    </row>
    <row r="396" spans="1:7">
      <c r="A396" s="40"/>
      <c r="B396" s="40"/>
      <c r="C396" s="40"/>
      <c r="D396" s="40"/>
      <c r="E396" s="40"/>
      <c r="F396" s="40"/>
      <c r="G396" s="40"/>
    </row>
    <row r="397" spans="1:7">
      <c r="A397" s="40"/>
      <c r="B397" s="40"/>
      <c r="C397" s="40"/>
      <c r="D397" s="40"/>
      <c r="E397" s="40"/>
      <c r="F397" s="40"/>
      <c r="G397" s="40"/>
    </row>
    <row r="398" spans="1:7">
      <c r="A398" s="40"/>
      <c r="B398" s="40"/>
      <c r="C398" s="40"/>
      <c r="D398" s="40"/>
      <c r="E398" s="40"/>
      <c r="F398" s="40"/>
      <c r="G398" s="40"/>
    </row>
    <row r="399" spans="1:7">
      <c r="A399" s="40"/>
      <c r="B399" s="40"/>
      <c r="C399" s="40"/>
      <c r="D399" s="40"/>
      <c r="E399" s="40"/>
      <c r="F399" s="40"/>
      <c r="G399" s="40"/>
    </row>
    <row r="400" spans="1:7">
      <c r="A400" s="40"/>
      <c r="B400" s="40"/>
      <c r="C400" s="40"/>
      <c r="D400" s="40"/>
      <c r="E400" s="40"/>
      <c r="F400" s="40"/>
      <c r="G400" s="40"/>
    </row>
    <row r="401" spans="1:7">
      <c r="A401" s="40"/>
      <c r="B401" s="40"/>
      <c r="C401" s="40"/>
      <c r="D401" s="40"/>
      <c r="E401" s="40"/>
      <c r="F401" s="40"/>
      <c r="G401" s="40"/>
    </row>
    <row r="402" spans="1:7">
      <c r="A402" s="40"/>
      <c r="B402" s="40"/>
      <c r="C402" s="40"/>
      <c r="D402" s="40"/>
      <c r="E402" s="40"/>
      <c r="F402" s="40"/>
      <c r="G402" s="40"/>
    </row>
    <row r="403" spans="1:7">
      <c r="A403" s="40"/>
      <c r="B403" s="40"/>
      <c r="C403" s="40"/>
      <c r="D403" s="40"/>
      <c r="E403" s="40"/>
      <c r="F403" s="40"/>
      <c r="G403" s="40"/>
    </row>
    <row r="404" spans="1:7">
      <c r="A404" s="40"/>
      <c r="B404" s="40"/>
      <c r="C404" s="40"/>
      <c r="D404" s="40"/>
      <c r="E404" s="40"/>
      <c r="F404" s="40"/>
      <c r="G404" s="40"/>
    </row>
    <row r="405" spans="1:7">
      <c r="A405" s="40"/>
      <c r="B405" s="40"/>
      <c r="C405" s="40"/>
      <c r="D405" s="40"/>
      <c r="E405" s="40"/>
      <c r="F405" s="40"/>
      <c r="G405" s="40"/>
    </row>
    <row r="406" spans="1:7">
      <c r="A406" s="40"/>
      <c r="B406" s="40"/>
      <c r="C406" s="40"/>
      <c r="D406" s="40"/>
      <c r="E406" s="40"/>
      <c r="F406" s="40"/>
      <c r="G406" s="40"/>
    </row>
    <row r="407" spans="1:7">
      <c r="A407" s="40"/>
      <c r="B407" s="40"/>
      <c r="C407" s="40"/>
      <c r="D407" s="40"/>
      <c r="E407" s="40"/>
      <c r="F407" s="40"/>
      <c r="G407" s="40"/>
    </row>
    <row r="408" spans="1:7">
      <c r="A408" s="40"/>
      <c r="B408" s="40"/>
      <c r="C408" s="40"/>
      <c r="D408" s="40"/>
      <c r="E408" s="40"/>
      <c r="F408" s="40"/>
      <c r="G408" s="40"/>
    </row>
    <row r="409" spans="1:7">
      <c r="A409" s="40"/>
      <c r="B409" s="40"/>
      <c r="C409" s="40"/>
      <c r="D409" s="40"/>
      <c r="E409" s="40"/>
      <c r="F409" s="40"/>
      <c r="G409" s="40"/>
    </row>
    <row r="410" spans="1:7">
      <c r="A410" s="40"/>
      <c r="B410" s="40"/>
      <c r="C410" s="40"/>
      <c r="D410" s="40"/>
      <c r="E410" s="40"/>
      <c r="F410" s="40"/>
      <c r="G410" s="40"/>
    </row>
    <row r="411" spans="1:7">
      <c r="A411" s="40"/>
      <c r="B411" s="40"/>
      <c r="C411" s="40"/>
      <c r="D411" s="40"/>
      <c r="E411" s="40"/>
      <c r="F411" s="40"/>
      <c r="G411" s="40"/>
    </row>
    <row r="412" spans="1:7">
      <c r="A412" s="40"/>
      <c r="B412" s="40"/>
      <c r="C412" s="40"/>
      <c r="D412" s="40"/>
      <c r="E412" s="40"/>
      <c r="F412" s="40"/>
      <c r="G412" s="40"/>
    </row>
    <row r="413" spans="1:7">
      <c r="A413" s="40"/>
      <c r="B413" s="40"/>
      <c r="C413" s="40"/>
      <c r="D413" s="40"/>
      <c r="E413" s="40"/>
      <c r="F413" s="40"/>
      <c r="G413" s="40"/>
    </row>
    <row r="414" spans="1:7">
      <c r="A414" s="40"/>
      <c r="B414" s="40"/>
      <c r="C414" s="40"/>
      <c r="D414" s="40"/>
      <c r="E414" s="40"/>
      <c r="F414" s="40"/>
      <c r="G414" s="40"/>
    </row>
    <row r="415" spans="1:7">
      <c r="A415" s="40"/>
      <c r="B415" s="40"/>
      <c r="C415" s="40"/>
      <c r="D415" s="40"/>
      <c r="E415" s="40"/>
      <c r="F415" s="40"/>
      <c r="G415" s="40"/>
    </row>
    <row r="416" spans="1:7">
      <c r="A416" s="40"/>
      <c r="B416" s="40"/>
      <c r="C416" s="40"/>
      <c r="D416" s="40"/>
      <c r="E416" s="40"/>
      <c r="F416" s="40"/>
      <c r="G416" s="40"/>
    </row>
    <row r="417" spans="1:7">
      <c r="A417" s="40"/>
      <c r="B417" s="40"/>
      <c r="C417" s="40"/>
      <c r="D417" s="40"/>
      <c r="E417" s="40"/>
      <c r="F417" s="40"/>
      <c r="G417" s="40"/>
    </row>
    <row r="418" spans="1:7">
      <c r="A418" s="40"/>
      <c r="B418" s="40"/>
      <c r="C418" s="40"/>
      <c r="D418" s="40"/>
      <c r="E418" s="40"/>
      <c r="F418" s="40"/>
      <c r="G418" s="40"/>
    </row>
    <row r="419" spans="1:7">
      <c r="A419" s="40"/>
      <c r="B419" s="40"/>
      <c r="C419" s="40"/>
      <c r="D419" s="40"/>
      <c r="E419" s="40"/>
      <c r="F419" s="40"/>
      <c r="G419" s="40"/>
    </row>
    <row r="420" spans="1:7">
      <c r="A420" s="40"/>
      <c r="B420" s="40"/>
      <c r="C420" s="40"/>
      <c r="D420" s="40"/>
      <c r="E420" s="40"/>
      <c r="F420" s="40"/>
      <c r="G420" s="40"/>
    </row>
    <row r="421" spans="1:7">
      <c r="A421" s="40"/>
      <c r="B421" s="40"/>
      <c r="C421" s="40"/>
      <c r="D421" s="40"/>
      <c r="E421" s="40"/>
      <c r="F421" s="40"/>
      <c r="G421" s="40"/>
    </row>
    <row r="422" spans="1:7">
      <c r="A422" s="40"/>
      <c r="B422" s="40"/>
      <c r="C422" s="40"/>
      <c r="D422" s="40"/>
      <c r="E422" s="40"/>
      <c r="F422" s="40"/>
      <c r="G422" s="40"/>
    </row>
    <row r="423" spans="1:7">
      <c r="A423" s="40"/>
      <c r="B423" s="40"/>
      <c r="C423" s="40"/>
      <c r="D423" s="40"/>
      <c r="E423" s="40"/>
      <c r="F423" s="40"/>
      <c r="G423" s="40"/>
    </row>
    <row r="424" spans="1:7">
      <c r="A424" s="40"/>
      <c r="B424" s="40"/>
      <c r="C424" s="40"/>
      <c r="D424" s="40"/>
      <c r="E424" s="40"/>
      <c r="F424" s="40"/>
      <c r="G424" s="40"/>
    </row>
    <row r="425" spans="1:7">
      <c r="A425" s="40"/>
      <c r="B425" s="40"/>
      <c r="C425" s="40"/>
      <c r="D425" s="40"/>
      <c r="E425" s="40"/>
      <c r="F425" s="40"/>
      <c r="G425" s="40"/>
    </row>
    <row r="426" spans="1:7">
      <c r="A426" s="40"/>
      <c r="B426" s="40"/>
      <c r="C426" s="40"/>
      <c r="D426" s="40"/>
      <c r="E426" s="40"/>
      <c r="F426" s="40"/>
      <c r="G426" s="40"/>
    </row>
    <row r="427" spans="1:7">
      <c r="A427" s="40"/>
      <c r="B427" s="40"/>
      <c r="C427" s="40"/>
      <c r="D427" s="40"/>
      <c r="E427" s="40"/>
      <c r="F427" s="40"/>
      <c r="G427" s="40"/>
    </row>
    <row r="428" spans="1:7">
      <c r="A428" s="40"/>
      <c r="B428" s="40"/>
      <c r="C428" s="40"/>
      <c r="D428" s="40"/>
      <c r="E428" s="40"/>
      <c r="F428" s="40"/>
      <c r="G428" s="40"/>
    </row>
    <row r="429" spans="1:7">
      <c r="A429" s="40"/>
      <c r="B429" s="40"/>
      <c r="C429" s="40"/>
      <c r="D429" s="40"/>
      <c r="E429" s="40"/>
      <c r="F429" s="40"/>
      <c r="G429" s="40"/>
    </row>
    <row r="430" spans="1:7">
      <c r="A430" s="40"/>
      <c r="B430" s="40"/>
      <c r="C430" s="40"/>
      <c r="D430" s="40"/>
      <c r="E430" s="40"/>
      <c r="F430" s="40"/>
      <c r="G430" s="40"/>
    </row>
    <row r="431" spans="1:7">
      <c r="A431" s="40"/>
      <c r="B431" s="40"/>
      <c r="C431" s="40"/>
      <c r="D431" s="40"/>
      <c r="E431" s="40"/>
      <c r="F431" s="40"/>
      <c r="G431" s="40"/>
    </row>
    <row r="432" spans="1:7">
      <c r="A432" s="40"/>
      <c r="B432" s="40"/>
      <c r="C432" s="40"/>
      <c r="D432" s="40"/>
      <c r="E432" s="40"/>
      <c r="F432" s="40"/>
      <c r="G432" s="40"/>
    </row>
    <row r="433" spans="1:7">
      <c r="A433" s="40"/>
      <c r="B433" s="40"/>
      <c r="C433" s="40"/>
      <c r="D433" s="40"/>
      <c r="E433" s="40"/>
      <c r="F433" s="40"/>
      <c r="G433" s="40"/>
    </row>
    <row r="434" spans="1:7">
      <c r="A434" s="40"/>
      <c r="B434" s="40"/>
      <c r="C434" s="40"/>
      <c r="D434" s="40"/>
      <c r="E434" s="40"/>
      <c r="F434" s="40"/>
      <c r="G434" s="40"/>
    </row>
    <row r="435" spans="1:7">
      <c r="A435" s="40"/>
      <c r="B435" s="40"/>
      <c r="C435" s="40"/>
      <c r="D435" s="40"/>
      <c r="E435" s="40"/>
      <c r="F435" s="40"/>
      <c r="G435" s="40"/>
    </row>
    <row r="436" spans="1:7">
      <c r="A436" s="40"/>
      <c r="B436" s="40"/>
      <c r="C436" s="40"/>
      <c r="D436" s="40"/>
      <c r="E436" s="40"/>
      <c r="F436" s="40"/>
      <c r="G436" s="40"/>
    </row>
    <row r="437" spans="1:7">
      <c r="A437" s="40"/>
      <c r="B437" s="40"/>
      <c r="C437" s="40"/>
      <c r="D437" s="40"/>
      <c r="E437" s="40"/>
      <c r="F437" s="40"/>
      <c r="G437" s="40"/>
    </row>
    <row r="438" spans="1:7">
      <c r="A438" s="40"/>
      <c r="B438" s="40"/>
      <c r="C438" s="40"/>
      <c r="D438" s="40"/>
      <c r="E438" s="40"/>
      <c r="F438" s="40"/>
      <c r="G438" s="40"/>
    </row>
    <row r="439" spans="1:7">
      <c r="A439" s="40"/>
      <c r="B439" s="40"/>
      <c r="C439" s="40"/>
      <c r="D439" s="40"/>
      <c r="E439" s="40"/>
      <c r="F439" s="40"/>
      <c r="G439" s="40"/>
    </row>
    <row r="440" spans="1:7">
      <c r="A440" s="40"/>
      <c r="B440" s="40"/>
      <c r="C440" s="40"/>
      <c r="D440" s="40"/>
      <c r="E440" s="40"/>
      <c r="F440" s="40"/>
      <c r="G440" s="40"/>
    </row>
    <row r="441" spans="1:7">
      <c r="A441" s="40"/>
      <c r="B441" s="40"/>
      <c r="C441" s="40"/>
      <c r="D441" s="40"/>
      <c r="E441" s="40"/>
      <c r="F441" s="40"/>
      <c r="G441" s="40"/>
    </row>
    <row r="442" spans="1:7">
      <c r="A442" s="40"/>
      <c r="B442" s="40"/>
      <c r="C442" s="40"/>
      <c r="D442" s="40"/>
      <c r="E442" s="40"/>
      <c r="F442" s="40"/>
      <c r="G442" s="40"/>
    </row>
    <row r="443" spans="1:7">
      <c r="A443" s="40"/>
      <c r="B443" s="40"/>
      <c r="C443" s="40"/>
      <c r="D443" s="40"/>
      <c r="E443" s="40"/>
      <c r="F443" s="40"/>
      <c r="G443" s="40"/>
    </row>
    <row r="444" spans="1:7">
      <c r="A444" s="40"/>
      <c r="B444" s="40"/>
      <c r="C444" s="40"/>
      <c r="D444" s="40"/>
      <c r="E444" s="40"/>
      <c r="F444" s="40"/>
      <c r="G444" s="40"/>
    </row>
    <row r="445" spans="1:7">
      <c r="A445" s="40"/>
      <c r="B445" s="40"/>
      <c r="C445" s="40"/>
      <c r="D445" s="40"/>
      <c r="E445" s="40"/>
      <c r="F445" s="40"/>
      <c r="G445" s="40"/>
    </row>
    <row r="446" spans="1:7">
      <c r="A446" s="40"/>
      <c r="B446" s="40"/>
      <c r="C446" s="40"/>
      <c r="D446" s="40"/>
      <c r="E446" s="40"/>
      <c r="F446" s="40"/>
      <c r="G446" s="40"/>
    </row>
    <row r="447" spans="1:7">
      <c r="A447" s="40"/>
      <c r="B447" s="40"/>
      <c r="C447" s="40"/>
      <c r="D447" s="40"/>
      <c r="E447" s="40"/>
      <c r="F447" s="40"/>
      <c r="G447" s="40"/>
    </row>
    <row r="448" spans="1:7">
      <c r="A448" s="40"/>
      <c r="B448" s="40"/>
      <c r="C448" s="40"/>
      <c r="D448" s="40"/>
      <c r="E448" s="40"/>
      <c r="F448" s="40"/>
      <c r="G448" s="40"/>
    </row>
    <row r="449" spans="1:7">
      <c r="A449" s="40"/>
      <c r="B449" s="40"/>
      <c r="C449" s="40"/>
      <c r="D449" s="40"/>
      <c r="E449" s="40"/>
      <c r="F449" s="40"/>
      <c r="G449" s="40"/>
    </row>
    <row r="450" spans="1:7">
      <c r="A450" s="40"/>
      <c r="B450" s="40"/>
      <c r="C450" s="40"/>
      <c r="D450" s="40"/>
      <c r="E450" s="40"/>
      <c r="F450" s="40"/>
      <c r="G450" s="40"/>
    </row>
    <row r="451" spans="1:7">
      <c r="A451" s="40"/>
      <c r="B451" s="40"/>
      <c r="C451" s="40"/>
      <c r="D451" s="40"/>
      <c r="E451" s="40"/>
      <c r="F451" s="40"/>
      <c r="G451" s="40"/>
    </row>
    <row r="452" spans="1:7">
      <c r="A452" s="40"/>
      <c r="B452" s="40"/>
      <c r="C452" s="40"/>
      <c r="D452" s="40"/>
      <c r="E452" s="40"/>
      <c r="F452" s="40"/>
      <c r="G452" s="40"/>
    </row>
    <row r="453" spans="1:7">
      <c r="A453" s="40"/>
      <c r="B453" s="40"/>
      <c r="C453" s="40"/>
      <c r="D453" s="40"/>
      <c r="E453" s="40"/>
      <c r="F453" s="40"/>
      <c r="G453" s="40"/>
    </row>
    <row r="454" spans="1:7">
      <c r="A454" s="40"/>
      <c r="B454" s="40"/>
      <c r="C454" s="40"/>
      <c r="D454" s="40"/>
      <c r="E454" s="40"/>
      <c r="F454" s="40"/>
      <c r="G454" s="40"/>
    </row>
    <row r="455" spans="1:7">
      <c r="A455" s="40"/>
      <c r="B455" s="40"/>
      <c r="C455" s="40"/>
      <c r="D455" s="40"/>
      <c r="E455" s="40"/>
      <c r="F455" s="40"/>
      <c r="G455" s="40"/>
    </row>
    <row r="456" spans="1:7">
      <c r="A456" s="40"/>
      <c r="B456" s="40"/>
      <c r="C456" s="40"/>
      <c r="D456" s="40"/>
      <c r="E456" s="40"/>
      <c r="F456" s="40"/>
      <c r="G456" s="40"/>
    </row>
    <row r="457" spans="1:7">
      <c r="A457" s="40"/>
      <c r="B457" s="40"/>
      <c r="C457" s="40"/>
      <c r="D457" s="40"/>
      <c r="E457" s="40"/>
      <c r="F457" s="40"/>
      <c r="G457" s="40"/>
    </row>
    <row r="458" spans="1:7">
      <c r="A458" s="40"/>
      <c r="B458" s="40"/>
      <c r="C458" s="40"/>
      <c r="D458" s="40"/>
      <c r="E458" s="40"/>
      <c r="F458" s="40"/>
      <c r="G458" s="40"/>
    </row>
    <row r="459" spans="1:7">
      <c r="A459" s="40"/>
      <c r="B459" s="40"/>
      <c r="C459" s="40"/>
      <c r="D459" s="40"/>
      <c r="E459" s="40"/>
      <c r="F459" s="40"/>
      <c r="G459" s="40"/>
    </row>
    <row r="460" spans="1:7">
      <c r="A460" s="40"/>
      <c r="B460" s="40"/>
      <c r="C460" s="40"/>
      <c r="D460" s="40"/>
      <c r="E460" s="40"/>
      <c r="F460" s="40"/>
      <c r="G460" s="40"/>
    </row>
    <row r="461" spans="1:7">
      <c r="A461" s="40"/>
      <c r="B461" s="40"/>
      <c r="C461" s="40"/>
      <c r="D461" s="40"/>
      <c r="E461" s="40"/>
      <c r="F461" s="40"/>
      <c r="G461" s="40"/>
    </row>
    <row r="462" spans="1:7">
      <c r="A462" s="40"/>
      <c r="B462" s="40"/>
      <c r="C462" s="40"/>
      <c r="D462" s="40"/>
      <c r="E462" s="40"/>
      <c r="F462" s="40"/>
      <c r="G462" s="40"/>
    </row>
  </sheetData>
  <mergeCells count="17">
    <mergeCell ref="K5:L5"/>
    <mergeCell ref="G4:L4"/>
    <mergeCell ref="B57:E57"/>
    <mergeCell ref="B56:G56"/>
    <mergeCell ref="A2:J2"/>
    <mergeCell ref="G5:H5"/>
    <mergeCell ref="I5:J5"/>
    <mergeCell ref="A156:B156"/>
    <mergeCell ref="A58:B58"/>
    <mergeCell ref="A107:B107"/>
    <mergeCell ref="A4:A6"/>
    <mergeCell ref="F4:F6"/>
    <mergeCell ref="C4:E4"/>
    <mergeCell ref="C5:C6"/>
    <mergeCell ref="D5:D6"/>
    <mergeCell ref="E5:E6"/>
    <mergeCell ref="B4:B6"/>
  </mergeCells>
  <pageMargins left="0" right="0" top="0" bottom="0" header="0" footer="0"/>
  <pageSetup paperSize="9" scale="55" orientation="portrait" verticalDpi="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ОБЩ.ПО РАЙОНАМ 2022-2024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Belovidova_N</cp:lastModifiedBy>
  <cp:lastPrinted>2021-10-25T11:26:28Z</cp:lastPrinted>
  <dcterms:created xsi:type="dcterms:W3CDTF">2016-05-04T08:50:01Z</dcterms:created>
  <dcterms:modified xsi:type="dcterms:W3CDTF">2021-10-25T11:26:50Z</dcterms:modified>
</cp:coreProperties>
</file>