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0701" sheetId="1" r:id="rId1"/>
    <sheet name="0702" sheetId="2" r:id="rId2"/>
    <sheet name="0703" sheetId="3" r:id="rId3"/>
    <sheet name="СВОД" sheetId="4" r:id="rId4"/>
  </sheets>
  <definedNames>
    <definedName name="_xlnm.Print_Titles" localSheetId="0">'0701'!$A:$B,'0701'!$4:$6</definedName>
    <definedName name="_xlnm.Print_Titles" localSheetId="1">'0702'!$A:$B,'0702'!$4:$6</definedName>
    <definedName name="_xlnm.Print_Titles" localSheetId="2">'0703'!$A:$B,'0703'!$4:$6</definedName>
    <definedName name="_xlnm.Print_Titles" localSheetId="3">СВОД!$A:$B,СВОД!$5:$7</definedName>
    <definedName name="_xlnm.Print_Area" localSheetId="0">'0701'!$A$1:$P$37</definedName>
    <definedName name="_xlnm.Print_Area" localSheetId="2">'0703'!$A$1:$P$38</definedName>
    <definedName name="_xlnm.Print_Area" localSheetId="3">СВОД!$A$1:$P$38</definedName>
  </definedNames>
  <calcPr calcId="125725" iterate="1"/>
</workbook>
</file>

<file path=xl/calcChain.xml><?xml version="1.0" encoding="utf-8"?>
<calcChain xmlns="http://schemas.openxmlformats.org/spreadsheetml/2006/main">
  <c r="O9" i="3"/>
  <c r="P9" s="1"/>
  <c r="P36"/>
  <c r="N37" i="4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8"/>
  <c r="P8" i="3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7"/>
  <c r="O8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7"/>
  <c r="P41"/>
  <c r="P40"/>
  <c r="P39"/>
  <c r="P36" i="1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7"/>
  <c r="O36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7"/>
  <c r="L9" i="3" l="1"/>
  <c r="I9"/>
  <c r="F9"/>
  <c r="N9" s="1"/>
  <c r="M9"/>
  <c r="K9"/>
  <c r="J9"/>
  <c r="H9"/>
  <c r="G9"/>
  <c r="E9"/>
  <c r="M9" i="2"/>
  <c r="L9"/>
  <c r="J9"/>
  <c r="I9"/>
  <c r="G9"/>
  <c r="F9"/>
  <c r="M13" i="1"/>
  <c r="L13"/>
  <c r="J13"/>
  <c r="I13"/>
  <c r="G13"/>
  <c r="F13"/>
  <c r="P41"/>
  <c r="P40"/>
  <c r="P39"/>
  <c r="M8" i="3"/>
  <c r="M10"/>
  <c r="M11"/>
  <c r="M12"/>
  <c r="M13"/>
  <c r="M14"/>
  <c r="M15"/>
  <c r="M16"/>
  <c r="M17"/>
  <c r="M18"/>
  <c r="M19"/>
  <c r="M20"/>
  <c r="M22"/>
  <c r="M23"/>
  <c r="M24"/>
  <c r="M25"/>
  <c r="M26"/>
  <c r="M27"/>
  <c r="M28"/>
  <c r="M29"/>
  <c r="M30"/>
  <c r="J8"/>
  <c r="J10"/>
  <c r="J11"/>
  <c r="J12"/>
  <c r="J13"/>
  <c r="J14"/>
  <c r="J15"/>
  <c r="J16"/>
  <c r="J17"/>
  <c r="J18"/>
  <c r="J19"/>
  <c r="J20"/>
  <c r="J22"/>
  <c r="J23"/>
  <c r="J24"/>
  <c r="J25"/>
  <c r="J26"/>
  <c r="J27"/>
  <c r="J28"/>
  <c r="J29"/>
  <c r="J30"/>
  <c r="J31"/>
  <c r="G8"/>
  <c r="G10"/>
  <c r="G11"/>
  <c r="G12"/>
  <c r="G13"/>
  <c r="G14"/>
  <c r="G15"/>
  <c r="G16"/>
  <c r="G17"/>
  <c r="G18"/>
  <c r="G19"/>
  <c r="G20"/>
  <c r="G22"/>
  <c r="G23"/>
  <c r="J17" i="2"/>
  <c r="J18"/>
  <c r="J19"/>
  <c r="J23"/>
  <c r="J26"/>
  <c r="M17"/>
  <c r="M19"/>
  <c r="M23"/>
  <c r="M26"/>
  <c r="M29"/>
  <c r="L19"/>
  <c r="L23"/>
  <c r="L26"/>
  <c r="L29"/>
  <c r="I19"/>
  <c r="I23"/>
  <c r="I26"/>
  <c r="I29"/>
  <c r="G18"/>
  <c r="G19"/>
  <c r="G23"/>
  <c r="G26"/>
  <c r="G29"/>
  <c r="F15"/>
  <c r="N15" s="1"/>
  <c r="F16"/>
  <c r="N16" s="1"/>
  <c r="F17"/>
  <c r="N17" s="1"/>
  <c r="F19"/>
  <c r="F21"/>
  <c r="F23"/>
  <c r="F26"/>
  <c r="F28"/>
  <c r="N28" s="1"/>
  <c r="F29"/>
  <c r="F33"/>
  <c r="E18"/>
  <c r="F18" s="1"/>
  <c r="E19"/>
  <c r="E20"/>
  <c r="F20" s="1"/>
  <c r="E21"/>
  <c r="G21" s="1"/>
  <c r="E22"/>
  <c r="F22" s="1"/>
  <c r="N22" s="1"/>
  <c r="E23"/>
  <c r="E24"/>
  <c r="F24" s="1"/>
  <c r="E25"/>
  <c r="G25" s="1"/>
  <c r="E26"/>
  <c r="E27"/>
  <c r="G27" s="1"/>
  <c r="E28"/>
  <c r="G28" s="1"/>
  <c r="E29"/>
  <c r="E30"/>
  <c r="F30" s="1"/>
  <c r="E31"/>
  <c r="F31" s="1"/>
  <c r="E32"/>
  <c r="F32" s="1"/>
  <c r="E33"/>
  <c r="M22" i="1"/>
  <c r="M23"/>
  <c r="M24"/>
  <c r="M26"/>
  <c r="L20"/>
  <c r="L22"/>
  <c r="L23"/>
  <c r="L24"/>
  <c r="L26"/>
  <c r="L28"/>
  <c r="J24"/>
  <c r="J26"/>
  <c r="J28"/>
  <c r="J29"/>
  <c r="I28"/>
  <c r="I29"/>
  <c r="G27"/>
  <c r="G28"/>
  <c r="G29"/>
  <c r="G30"/>
  <c r="E27"/>
  <c r="F27" s="1"/>
  <c r="N8" i="3"/>
  <c r="N10"/>
  <c r="N11"/>
  <c r="N12"/>
  <c r="N13"/>
  <c r="N14"/>
  <c r="N15"/>
  <c r="N16"/>
  <c r="N17"/>
  <c r="N18"/>
  <c r="N19"/>
  <c r="N20"/>
  <c r="N22"/>
  <c r="N23"/>
  <c r="N24"/>
  <c r="N25"/>
  <c r="N26"/>
  <c r="N27"/>
  <c r="N28"/>
  <c r="N29"/>
  <c r="N30"/>
  <c r="N31"/>
  <c r="N32"/>
  <c r="N33"/>
  <c r="N34"/>
  <c r="N7"/>
  <c r="N8" i="2"/>
  <c r="N10"/>
  <c r="N11"/>
  <c r="N12"/>
  <c r="N7"/>
  <c r="N8" i="1"/>
  <c r="N9"/>
  <c r="N10"/>
  <c r="N11"/>
  <c r="N12"/>
  <c r="N14"/>
  <c r="N15"/>
  <c r="N16"/>
  <c r="N17"/>
  <c r="N18"/>
  <c r="N19"/>
  <c r="N20"/>
  <c r="N22"/>
  <c r="N23"/>
  <c r="N24"/>
  <c r="N26"/>
  <c r="N28"/>
  <c r="N29"/>
  <c r="N30"/>
  <c r="N31"/>
  <c r="N32"/>
  <c r="N33"/>
  <c r="N34"/>
  <c r="N7"/>
  <c r="G24" i="3"/>
  <c r="G25"/>
  <c r="G26"/>
  <c r="G27"/>
  <c r="G28"/>
  <c r="G29"/>
  <c r="G30"/>
  <c r="G31"/>
  <c r="G32"/>
  <c r="G33"/>
  <c r="G34"/>
  <c r="F10"/>
  <c r="F11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E10"/>
  <c r="E11"/>
  <c r="E12"/>
  <c r="E13"/>
  <c r="E14"/>
  <c r="H14" s="1"/>
  <c r="E15"/>
  <c r="H15" s="1"/>
  <c r="E16"/>
  <c r="E17"/>
  <c r="E18"/>
  <c r="H18" s="1"/>
  <c r="E19"/>
  <c r="E20"/>
  <c r="E21"/>
  <c r="H21" s="1"/>
  <c r="J21" s="1"/>
  <c r="E22"/>
  <c r="H22" s="1"/>
  <c r="E23"/>
  <c r="H23" s="1"/>
  <c r="E24"/>
  <c r="E25"/>
  <c r="E26"/>
  <c r="E27"/>
  <c r="H27" s="1"/>
  <c r="E28"/>
  <c r="E29"/>
  <c r="E30"/>
  <c r="E31"/>
  <c r="H31" s="1"/>
  <c r="E32"/>
  <c r="E33"/>
  <c r="E34"/>
  <c r="G10" i="2"/>
  <c r="G11"/>
  <c r="G12"/>
  <c r="G14"/>
  <c r="G15"/>
  <c r="G16"/>
  <c r="G17"/>
  <c r="G33"/>
  <c r="F10"/>
  <c r="F11"/>
  <c r="F12"/>
  <c r="F13"/>
  <c r="N13" s="1"/>
  <c r="N19"/>
  <c r="N23"/>
  <c r="N26"/>
  <c r="N29"/>
  <c r="N33"/>
  <c r="H9"/>
  <c r="E10"/>
  <c r="E11"/>
  <c r="E12"/>
  <c r="E13"/>
  <c r="G13" s="1"/>
  <c r="E14"/>
  <c r="F14" s="1"/>
  <c r="N14" s="1"/>
  <c r="E15"/>
  <c r="E16"/>
  <c r="E17"/>
  <c r="K20"/>
  <c r="M20" s="1"/>
  <c r="H33"/>
  <c r="E34"/>
  <c r="G34" s="1"/>
  <c r="G8" i="1"/>
  <c r="G9"/>
  <c r="G10"/>
  <c r="G11"/>
  <c r="G12"/>
  <c r="G14"/>
  <c r="G15"/>
  <c r="G16"/>
  <c r="G17"/>
  <c r="G18"/>
  <c r="G19"/>
  <c r="G20"/>
  <c r="G22"/>
  <c r="G23"/>
  <c r="G24"/>
  <c r="G26"/>
  <c r="G31"/>
  <c r="G32"/>
  <c r="G33"/>
  <c r="F8"/>
  <c r="F9"/>
  <c r="F10"/>
  <c r="F11"/>
  <c r="F12"/>
  <c r="F14"/>
  <c r="F15"/>
  <c r="F16"/>
  <c r="F17"/>
  <c r="F18"/>
  <c r="F19"/>
  <c r="F20"/>
  <c r="F22"/>
  <c r="F23"/>
  <c r="F24"/>
  <c r="F26"/>
  <c r="F28"/>
  <c r="F29"/>
  <c r="F30"/>
  <c r="F31"/>
  <c r="F32"/>
  <c r="F33"/>
  <c r="E8"/>
  <c r="E9"/>
  <c r="E10"/>
  <c r="E11"/>
  <c r="E12"/>
  <c r="E13"/>
  <c r="E14"/>
  <c r="E15"/>
  <c r="E16"/>
  <c r="E17"/>
  <c r="E18"/>
  <c r="E19"/>
  <c r="E20"/>
  <c r="E21"/>
  <c r="G21" s="1"/>
  <c r="E22"/>
  <c r="E23"/>
  <c r="E24"/>
  <c r="E25"/>
  <c r="F25" s="1"/>
  <c r="N25" s="1"/>
  <c r="E26"/>
  <c r="E28"/>
  <c r="E29"/>
  <c r="E30"/>
  <c r="E31"/>
  <c r="E32"/>
  <c r="E33"/>
  <c r="E34"/>
  <c r="H12" i="2"/>
  <c r="H18"/>
  <c r="H19"/>
  <c r="H26"/>
  <c r="H17"/>
  <c r="H15"/>
  <c r="H23"/>
  <c r="E8" i="3"/>
  <c r="H8" s="1"/>
  <c r="H12"/>
  <c r="H17"/>
  <c r="H20"/>
  <c r="H24"/>
  <c r="H28"/>
  <c r="H29"/>
  <c r="H32"/>
  <c r="E7"/>
  <c r="H7" s="1"/>
  <c r="E8" i="2"/>
  <c r="E7"/>
  <c r="F7" s="1"/>
  <c r="E7" i="1"/>
  <c r="C35" i="3"/>
  <c r="C9" i="4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8"/>
  <c r="B7"/>
  <c r="H34" i="3"/>
  <c r="H33"/>
  <c r="H30"/>
  <c r="H26"/>
  <c r="H25"/>
  <c r="H19"/>
  <c r="H16"/>
  <c r="H13"/>
  <c r="H11"/>
  <c r="H10"/>
  <c r="B6"/>
  <c r="C35" i="2"/>
  <c r="K23"/>
  <c r="H16"/>
  <c r="F8"/>
  <c r="H8"/>
  <c r="G7"/>
  <c r="B6"/>
  <c r="G21" i="3" l="1"/>
  <c r="K32" i="2"/>
  <c r="L32" s="1"/>
  <c r="G31"/>
  <c r="G30"/>
  <c r="H30"/>
  <c r="J30" s="1"/>
  <c r="F27"/>
  <c r="N27" s="1"/>
  <c r="F25"/>
  <c r="N25" s="1"/>
  <c r="G24"/>
  <c r="G22"/>
  <c r="G20"/>
  <c r="L20"/>
  <c r="H14"/>
  <c r="I14" s="1"/>
  <c r="N13" i="1"/>
  <c r="F21" i="3"/>
  <c r="N21" s="1"/>
  <c r="N18" i="2"/>
  <c r="F34"/>
  <c r="N34" s="1"/>
  <c r="G32"/>
  <c r="N32"/>
  <c r="N31"/>
  <c r="K31"/>
  <c r="L31" s="1"/>
  <c r="N30"/>
  <c r="H27"/>
  <c r="N24"/>
  <c r="H24"/>
  <c r="N21"/>
  <c r="N20"/>
  <c r="N9"/>
  <c r="N27" i="1"/>
  <c r="G25"/>
  <c r="F21"/>
  <c r="N21" s="1"/>
  <c r="K28" i="2"/>
  <c r="H28"/>
  <c r="H20"/>
  <c r="H25"/>
  <c r="K21"/>
  <c r="K10"/>
  <c r="L10" s="1"/>
  <c r="K33"/>
  <c r="L33" s="1"/>
  <c r="H13"/>
  <c r="J13" s="1"/>
  <c r="H22"/>
  <c r="K12"/>
  <c r="L12" s="1"/>
  <c r="H11"/>
  <c r="J11" s="1"/>
  <c r="H32"/>
  <c r="I32" s="1"/>
  <c r="H31"/>
  <c r="I31" s="1"/>
  <c r="F8" i="3"/>
  <c r="F7"/>
  <c r="K17" i="2"/>
  <c r="L17" s="1"/>
  <c r="H10"/>
  <c r="J10" s="1"/>
  <c r="H21"/>
  <c r="H29"/>
  <c r="J29" s="1"/>
  <c r="H34"/>
  <c r="I34" s="1"/>
  <c r="H7"/>
  <c r="E35" i="3"/>
  <c r="E37" s="1"/>
  <c r="K34" i="2"/>
  <c r="L34" s="1"/>
  <c r="K30"/>
  <c r="K29"/>
  <c r="K27"/>
  <c r="K26"/>
  <c r="K25"/>
  <c r="K24"/>
  <c r="K22"/>
  <c r="K19"/>
  <c r="K18"/>
  <c r="K16"/>
  <c r="L16" s="1"/>
  <c r="K15"/>
  <c r="L15" s="1"/>
  <c r="K14"/>
  <c r="L14" s="1"/>
  <c r="K13"/>
  <c r="L13" s="1"/>
  <c r="K11"/>
  <c r="L11" s="1"/>
  <c r="K9"/>
  <c r="E35"/>
  <c r="E37" s="1"/>
  <c r="P39" s="1"/>
  <c r="K8"/>
  <c r="L8" s="1"/>
  <c r="G8"/>
  <c r="K7"/>
  <c r="L7" s="1"/>
  <c r="C36" i="4"/>
  <c r="J7" i="3"/>
  <c r="H35"/>
  <c r="H37" s="1"/>
  <c r="I7"/>
  <c r="I11"/>
  <c r="I13"/>
  <c r="I15"/>
  <c r="I17"/>
  <c r="I19"/>
  <c r="I21"/>
  <c r="I23"/>
  <c r="I25"/>
  <c r="I27"/>
  <c r="I29"/>
  <c r="I31"/>
  <c r="I33"/>
  <c r="J33"/>
  <c r="I8"/>
  <c r="I10"/>
  <c r="I12"/>
  <c r="I14"/>
  <c r="I16"/>
  <c r="I18"/>
  <c r="I20"/>
  <c r="I22"/>
  <c r="I24"/>
  <c r="I26"/>
  <c r="I28"/>
  <c r="I30"/>
  <c r="I32"/>
  <c r="J32"/>
  <c r="J34"/>
  <c r="I34"/>
  <c r="G7"/>
  <c r="K7"/>
  <c r="K8"/>
  <c r="K10"/>
  <c r="K11"/>
  <c r="K12"/>
  <c r="K13"/>
  <c r="K14"/>
  <c r="K15"/>
  <c r="K16"/>
  <c r="K17"/>
  <c r="K18"/>
  <c r="K19"/>
  <c r="K20"/>
  <c r="K21"/>
  <c r="M21" s="1"/>
  <c r="K22"/>
  <c r="K23"/>
  <c r="K24"/>
  <c r="K25"/>
  <c r="K26"/>
  <c r="K27"/>
  <c r="K28"/>
  <c r="K29"/>
  <c r="K30"/>
  <c r="K31"/>
  <c r="K32"/>
  <c r="K33"/>
  <c r="K34"/>
  <c r="I7" i="2"/>
  <c r="I17"/>
  <c r="I8"/>
  <c r="J8"/>
  <c r="I12"/>
  <c r="J12"/>
  <c r="I15"/>
  <c r="J15"/>
  <c r="I16"/>
  <c r="J16"/>
  <c r="I18"/>
  <c r="I33"/>
  <c r="J33"/>
  <c r="M7"/>
  <c r="M11"/>
  <c r="M12"/>
  <c r="M16"/>
  <c r="M31"/>
  <c r="M32" l="1"/>
  <c r="M30"/>
  <c r="L30"/>
  <c r="I30"/>
  <c r="I28"/>
  <c r="J28"/>
  <c r="M28"/>
  <c r="L28"/>
  <c r="M27"/>
  <c r="L27"/>
  <c r="J27"/>
  <c r="I27"/>
  <c r="J25"/>
  <c r="I25"/>
  <c r="M25"/>
  <c r="L25"/>
  <c r="I24"/>
  <c r="J24"/>
  <c r="L24"/>
  <c r="M24"/>
  <c r="L22"/>
  <c r="M22"/>
  <c r="I22"/>
  <c r="J22"/>
  <c r="I21"/>
  <c r="J21"/>
  <c r="L21"/>
  <c r="M21"/>
  <c r="J20"/>
  <c r="I20"/>
  <c r="L18"/>
  <c r="M18"/>
  <c r="J14"/>
  <c r="I13"/>
  <c r="M14"/>
  <c r="I11"/>
  <c r="M34"/>
  <c r="I10"/>
  <c r="J32"/>
  <c r="M33"/>
  <c r="M10"/>
  <c r="M15"/>
  <c r="J31"/>
  <c r="F35"/>
  <c r="F37" s="1"/>
  <c r="J34"/>
  <c r="H35"/>
  <c r="H37" s="1"/>
  <c r="P40" s="1"/>
  <c r="J7"/>
  <c r="F35" i="3"/>
  <c r="F37" s="1"/>
  <c r="G35" i="2"/>
  <c r="M13"/>
  <c r="M8"/>
  <c r="K35"/>
  <c r="K37" s="1"/>
  <c r="P41" s="1"/>
  <c r="L34" i="3"/>
  <c r="M34"/>
  <c r="L32"/>
  <c r="M32"/>
  <c r="L28"/>
  <c r="L26"/>
  <c r="L24"/>
  <c r="L20"/>
  <c r="L18"/>
  <c r="L14"/>
  <c r="L12"/>
  <c r="L10"/>
  <c r="L8"/>
  <c r="I35"/>
  <c r="I37" s="1"/>
  <c r="J35"/>
  <c r="L30"/>
  <c r="L22"/>
  <c r="L16"/>
  <c r="L33"/>
  <c r="M33"/>
  <c r="L31"/>
  <c r="M31"/>
  <c r="L29"/>
  <c r="L27"/>
  <c r="L25"/>
  <c r="L23"/>
  <c r="L21"/>
  <c r="L19"/>
  <c r="L17"/>
  <c r="L15"/>
  <c r="L13"/>
  <c r="L11"/>
  <c r="K35"/>
  <c r="K37" s="1"/>
  <c r="L7"/>
  <c r="M7"/>
  <c r="G35"/>
  <c r="O14" i="2" l="1"/>
  <c r="O26"/>
  <c r="O12"/>
  <c r="O22"/>
  <c r="O8"/>
  <c r="O13"/>
  <c r="O25"/>
  <c r="O24"/>
  <c r="O32"/>
  <c r="O11"/>
  <c r="O23"/>
  <c r="O7"/>
  <c r="O10"/>
  <c r="O20"/>
  <c r="O9"/>
  <c r="O21"/>
  <c r="O33"/>
  <c r="O36"/>
  <c r="O19"/>
  <c r="O31"/>
  <c r="O30"/>
  <c r="O16"/>
  <c r="O18"/>
  <c r="O17"/>
  <c r="O29"/>
  <c r="O28"/>
  <c r="O15"/>
  <c r="O27"/>
  <c r="O34"/>
  <c r="G37" i="3"/>
  <c r="N36"/>
  <c r="L35" i="2"/>
  <c r="L37" s="1"/>
  <c r="G37"/>
  <c r="N36"/>
  <c r="J37" i="3"/>
  <c r="I35" i="2"/>
  <c r="I37" s="1"/>
  <c r="J35"/>
  <c r="M35"/>
  <c r="N35" i="3"/>
  <c r="M35"/>
  <c r="N35" i="2"/>
  <c r="L35" i="3"/>
  <c r="L37" s="1"/>
  <c r="O35"/>
  <c r="O37" s="1"/>
  <c r="E9" i="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8"/>
  <c r="O21" l="1"/>
  <c r="P21" s="1"/>
  <c r="P20" i="2"/>
  <c r="P26"/>
  <c r="O27" i="4"/>
  <c r="P27" s="1"/>
  <c r="P15" i="2"/>
  <c r="O16" i="4"/>
  <c r="P16" s="1"/>
  <c r="P9" i="2"/>
  <c r="O10" i="4"/>
  <c r="P10" s="1"/>
  <c r="P12" i="2"/>
  <c r="O13" i="4"/>
  <c r="P13" s="1"/>
  <c r="P22" i="2"/>
  <c r="O23" i="4"/>
  <c r="P23" s="1"/>
  <c r="P21" i="2"/>
  <c r="O22" i="4"/>
  <c r="P22" s="1"/>
  <c r="P34" i="2"/>
  <c r="O35" i="4"/>
  <c r="P35" s="1"/>
  <c r="P33" i="2"/>
  <c r="O34" i="4"/>
  <c r="P34" s="1"/>
  <c r="O9"/>
  <c r="P9" s="1"/>
  <c r="P8" i="2"/>
  <c r="P28"/>
  <c r="O29" i="4"/>
  <c r="P29" s="1"/>
  <c r="P36" i="2"/>
  <c r="P37" i="4" s="1"/>
  <c r="O37"/>
  <c r="P13" i="2"/>
  <c r="P35" s="1"/>
  <c r="O14" i="4"/>
  <c r="P14" s="1"/>
  <c r="P14" i="2"/>
  <c r="O15" i="4"/>
  <c r="P15" s="1"/>
  <c r="P27" i="2"/>
  <c r="O28" i="4"/>
  <c r="P28" s="1"/>
  <c r="P19" i="2"/>
  <c r="O20" i="4"/>
  <c r="P20" s="1"/>
  <c r="P25" i="2"/>
  <c r="O26" i="4"/>
  <c r="P26" s="1"/>
  <c r="O30"/>
  <c r="P30" s="1"/>
  <c r="P29" i="2"/>
  <c r="P31"/>
  <c r="O32" i="4"/>
  <c r="P32" s="1"/>
  <c r="P24" i="2"/>
  <c r="O25" i="4"/>
  <c r="P25" s="1"/>
  <c r="O33"/>
  <c r="P33" s="1"/>
  <c r="P32" i="2"/>
  <c r="P30"/>
  <c r="O31" i="4"/>
  <c r="P31" s="1"/>
  <c r="P16" i="2"/>
  <c r="O17" i="4"/>
  <c r="P17" s="1"/>
  <c r="P11" i="2"/>
  <c r="O12" i="4"/>
  <c r="P12" s="1"/>
  <c r="P18" i="2"/>
  <c r="O19" i="4"/>
  <c r="P19" s="1"/>
  <c r="P23" i="2"/>
  <c r="O24" i="4"/>
  <c r="P24" s="1"/>
  <c r="P10" i="2"/>
  <c r="O11" i="4"/>
  <c r="P11" s="1"/>
  <c r="P17" i="2"/>
  <c r="O18" i="4"/>
  <c r="P18" s="1"/>
  <c r="O8"/>
  <c r="P8" s="1"/>
  <c r="P7" i="2"/>
  <c r="N37" i="3"/>
  <c r="N37" i="2"/>
  <c r="M37" i="3"/>
  <c r="M37" i="2"/>
  <c r="J37"/>
  <c r="O35"/>
  <c r="E36" i="4"/>
  <c r="E38" s="1"/>
  <c r="P40" s="1"/>
  <c r="P35" i="3"/>
  <c r="K7" i="1"/>
  <c r="G7"/>
  <c r="G8" i="4" s="1"/>
  <c r="F7" i="1"/>
  <c r="H7"/>
  <c r="K33"/>
  <c r="G34" i="4"/>
  <c r="F34"/>
  <c r="H33" i="1"/>
  <c r="K29"/>
  <c r="G30" i="4"/>
  <c r="F30"/>
  <c r="H29" i="1"/>
  <c r="K25"/>
  <c r="G26" i="4"/>
  <c r="F26"/>
  <c r="H25" i="1"/>
  <c r="J25" s="1"/>
  <c r="K21"/>
  <c r="G22" i="4"/>
  <c r="F22"/>
  <c r="H21" i="1"/>
  <c r="K17"/>
  <c r="G18" i="4"/>
  <c r="F18"/>
  <c r="H17" i="1"/>
  <c r="K13"/>
  <c r="G14" i="4"/>
  <c r="F14"/>
  <c r="H13" i="1"/>
  <c r="K9"/>
  <c r="G10" i="4"/>
  <c r="F10"/>
  <c r="H9" i="1"/>
  <c r="K34"/>
  <c r="H34"/>
  <c r="G34"/>
  <c r="G35" i="4" s="1"/>
  <c r="F34" i="1"/>
  <c r="F35" i="4" s="1"/>
  <c r="K30" i="1"/>
  <c r="H30"/>
  <c r="G31" i="4"/>
  <c r="F31"/>
  <c r="K26" i="1"/>
  <c r="H26"/>
  <c r="G27" i="4"/>
  <c r="F27"/>
  <c r="K22" i="1"/>
  <c r="H22"/>
  <c r="G23" i="4"/>
  <c r="F23"/>
  <c r="K18" i="1"/>
  <c r="H18"/>
  <c r="G19" i="4"/>
  <c r="F19"/>
  <c r="K14" i="1"/>
  <c r="H14"/>
  <c r="G15" i="4"/>
  <c r="F15"/>
  <c r="K10" i="1"/>
  <c r="H10"/>
  <c r="G11" i="4"/>
  <c r="F11"/>
  <c r="K31" i="1"/>
  <c r="G32" i="4"/>
  <c r="F32"/>
  <c r="H31" i="1"/>
  <c r="K27"/>
  <c r="G28" i="4"/>
  <c r="F28"/>
  <c r="H27" i="1"/>
  <c r="K23"/>
  <c r="G24" i="4"/>
  <c r="F24"/>
  <c r="H23" i="1"/>
  <c r="K19"/>
  <c r="G20" i="4"/>
  <c r="F20"/>
  <c r="H19" i="1"/>
  <c r="K15"/>
  <c r="G16" i="4"/>
  <c r="F16"/>
  <c r="H15" i="1"/>
  <c r="K11"/>
  <c r="G12" i="4"/>
  <c r="F12"/>
  <c r="H11" i="1"/>
  <c r="K32"/>
  <c r="G33" i="4"/>
  <c r="F33"/>
  <c r="H32" i="1"/>
  <c r="K28"/>
  <c r="G29" i="4"/>
  <c r="F29"/>
  <c r="H28" i="1"/>
  <c r="K24"/>
  <c r="G25" i="4"/>
  <c r="F25"/>
  <c r="H24" i="1"/>
  <c r="K20"/>
  <c r="G21" i="4"/>
  <c r="F21"/>
  <c r="H20" i="1"/>
  <c r="K16"/>
  <c r="G17" i="4"/>
  <c r="F17"/>
  <c r="H16" i="1"/>
  <c r="K12"/>
  <c r="G13" i="4"/>
  <c r="F13"/>
  <c r="H12" i="1"/>
  <c r="K8"/>
  <c r="G9" i="4"/>
  <c r="F9"/>
  <c r="H8" i="1"/>
  <c r="E35"/>
  <c r="E37" s="1"/>
  <c r="M27" l="1"/>
  <c r="L27"/>
  <c r="I27"/>
  <c r="J27"/>
  <c r="M25"/>
  <c r="L25"/>
  <c r="M21"/>
  <c r="L21"/>
  <c r="P37" i="3"/>
  <c r="P37" i="2"/>
  <c r="O37"/>
  <c r="K36" i="4"/>
  <c r="K38" s="1"/>
  <c r="P42" s="1"/>
  <c r="H36"/>
  <c r="H38" s="1"/>
  <c r="P41" s="1"/>
  <c r="F8"/>
  <c r="G36"/>
  <c r="J14" i="1"/>
  <c r="I14"/>
  <c r="J18"/>
  <c r="I18"/>
  <c r="I26"/>
  <c r="J34"/>
  <c r="I34"/>
  <c r="J8"/>
  <c r="I8"/>
  <c r="J12"/>
  <c r="I12"/>
  <c r="J16"/>
  <c r="I16"/>
  <c r="J20"/>
  <c r="I20"/>
  <c r="I24"/>
  <c r="J32"/>
  <c r="I32"/>
  <c r="J11"/>
  <c r="I11"/>
  <c r="J15"/>
  <c r="I15"/>
  <c r="J19"/>
  <c r="I19"/>
  <c r="J23"/>
  <c r="I23"/>
  <c r="J31"/>
  <c r="I31"/>
  <c r="J9"/>
  <c r="I9"/>
  <c r="J17"/>
  <c r="I17"/>
  <c r="J21"/>
  <c r="I21"/>
  <c r="I25"/>
  <c r="J33"/>
  <c r="I33"/>
  <c r="J7"/>
  <c r="I7"/>
  <c r="M8"/>
  <c r="L8"/>
  <c r="M12"/>
  <c r="L12"/>
  <c r="M16"/>
  <c r="L16"/>
  <c r="M20"/>
  <c r="M28"/>
  <c r="M32"/>
  <c r="L32"/>
  <c r="M11"/>
  <c r="L11"/>
  <c r="M15"/>
  <c r="L15"/>
  <c r="M19"/>
  <c r="L19"/>
  <c r="M31"/>
  <c r="L31"/>
  <c r="M10"/>
  <c r="L10"/>
  <c r="M14"/>
  <c r="L14"/>
  <c r="M18"/>
  <c r="L18"/>
  <c r="M30"/>
  <c r="L30"/>
  <c r="M34"/>
  <c r="L34"/>
  <c r="M9"/>
  <c r="L9"/>
  <c r="M17"/>
  <c r="L17"/>
  <c r="M29"/>
  <c r="L29"/>
  <c r="M33"/>
  <c r="L33"/>
  <c r="M7"/>
  <c r="L7"/>
  <c r="K35"/>
  <c r="K37" s="1"/>
  <c r="G35"/>
  <c r="F35"/>
  <c r="F37" s="1"/>
  <c r="J10"/>
  <c r="I10"/>
  <c r="J22"/>
  <c r="I22"/>
  <c r="J30"/>
  <c r="I30"/>
  <c r="C35"/>
  <c r="H35"/>
  <c r="H37" s="1"/>
  <c r="B6"/>
  <c r="G38" i="4" l="1"/>
  <c r="G37" i="1"/>
  <c r="N36"/>
  <c r="J36" i="4"/>
  <c r="M36"/>
  <c r="I35" i="1"/>
  <c r="I37" s="1"/>
  <c r="N36" i="4"/>
  <c r="F36"/>
  <c r="F38" s="1"/>
  <c r="L35" i="1"/>
  <c r="L37" s="1"/>
  <c r="J35"/>
  <c r="M35"/>
  <c r="J38" i="4" l="1"/>
  <c r="N38"/>
  <c r="M37" i="1"/>
  <c r="M38" i="4"/>
  <c r="J37" i="1"/>
  <c r="O36" i="4"/>
  <c r="I36"/>
  <c r="I38" s="1"/>
  <c r="P36"/>
  <c r="L36"/>
  <c r="L38" s="1"/>
  <c r="N35" i="1"/>
  <c r="N37" s="1"/>
  <c r="O38" i="4" l="1"/>
  <c r="P38"/>
  <c r="P35" i="1"/>
  <c r="P37" s="1"/>
  <c r="O35"/>
  <c r="O37" s="1"/>
</calcChain>
</file>

<file path=xl/sharedStrings.xml><?xml version="1.0" encoding="utf-8"?>
<sst xmlns="http://schemas.openxmlformats.org/spreadsheetml/2006/main" count="253" uniqueCount="61">
  <si>
    <t>Нераспределенный резерв</t>
  </si>
  <si>
    <t>ИТОГО</t>
  </si>
  <si>
    <t>ВСЕГО</t>
  </si>
  <si>
    <t>Беловский 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</si>
  <si>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</si>
  <si>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</si>
  <si>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</si>
  <si>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</si>
  <si>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</si>
  <si>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</si>
  <si>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</si>
  <si>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</si>
  <si>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</si>
  <si>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</si>
  <si>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</si>
  <si>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</si>
  <si>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</si>
  <si>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</si>
  <si>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</si>
  <si>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</si>
  <si>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</si>
  <si>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</si>
  <si>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</si>
  <si>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</si>
  <si>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</si>
  <si>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</si>
  <si>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</si>
  <si>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</si>
  <si>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</si>
  <si>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</si>
  <si>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</si>
  <si>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объем субвенции муниципальным образованиям (95%)</t>
  </si>
  <si>
    <t>нераспределенная между муниципальными образованиями субвенция (5%)</t>
  </si>
  <si>
    <t>в том числе</t>
  </si>
  <si>
    <t>2024 год</t>
  </si>
  <si>
    <t>2025 год</t>
  </si>
  <si>
    <t>№ п/п</t>
  </si>
  <si>
    <t>Наименование муниципального образования</t>
  </si>
  <si>
    <t>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- 20%</t>
  </si>
  <si>
    <t xml:space="preserve">Годовая стоимость аренды жилых помещений, которые предоставляются работникам муниципальных образовательных организаций, в соответствии с законодательством Курской области на соответствующий финансовый год в муниципальном образовании Курской области по данным органов местного самоуправления муниципального образования Курской области, представляемым в орган исполнительной власти Курской области, уполномоченный в сфере образования, рублей
</t>
  </si>
  <si>
    <t>5=3*4</t>
  </si>
  <si>
    <t>6=5*95/100</t>
  </si>
  <si>
    <t>7=5*5/100</t>
  </si>
  <si>
    <t>9=8*95/100</t>
  </si>
  <si>
    <t>10=8*5/100</t>
  </si>
  <si>
    <t>12=11*95/100</t>
  </si>
  <si>
    <t>Объем субвенции на 2024 год, рублей</t>
  </si>
  <si>
    <t>Объем субвенции на 2025 год, рублей</t>
  </si>
  <si>
    <t>Сумма субвенции на 2024 год с учетом коэффициента, рублей</t>
  </si>
  <si>
    <t>Сумма субвенции на 2025 год с учетом коэффициента, рублей</t>
  </si>
  <si>
    <t>Коэффициент на 2024 год</t>
  </si>
  <si>
    <t>Коэффициент на 2025 год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</si>
  <si>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0701 "Дошкольное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</si>
  <si>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0702 "Общее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</si>
  <si>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0703 "Дополнительное образование детей")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</si>
  <si>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
СВОД
</t>
  </si>
  <si>
    <t>Сумма субвенции на 2026 год с учетом коэффициента, рублей</t>
  </si>
  <si>
    <t>Объем субвенции на 2026 год, рублей</t>
  </si>
  <si>
    <t>2026 год</t>
  </si>
  <si>
    <t>Коэффициент на 2026 год</t>
  </si>
  <si>
    <t>Приложение № 1.19</t>
  </si>
</sst>
</file>

<file path=xl/styles.xml><?xml version="1.0" encoding="utf-8"?>
<styleSheet xmlns="http://schemas.openxmlformats.org/spreadsheetml/2006/main">
  <numFmts count="2">
    <numFmt numFmtId="164" formatCode="#,##0.0000000"/>
    <numFmt numFmtId="165" formatCode="#,##0.00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4" borderId="1" xfId="0" applyFont="1" applyFill="1" applyBorder="1"/>
    <xf numFmtId="164" fontId="1" fillId="0" borderId="0" xfId="0" applyNumberFormat="1" applyFont="1" applyAlignment="1">
      <alignment horizontal="right"/>
    </xf>
    <xf numFmtId="165" fontId="1" fillId="0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 applyAlignment="1">
      <alignment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  <color rgb="FF66FFFF"/>
      <color rgb="FFCCFF33"/>
      <color rgb="FFFFCCFF"/>
      <color rgb="FFCCFFCC"/>
      <color rgb="FFCCFF99"/>
      <color rgb="FFCC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Normal="100" zoomScaleSheetLayoutView="100" workbookViewId="0">
      <pane xSplit="2" ySplit="6" topLeftCell="D7" activePane="bottomRight" state="frozen"/>
      <selection pane="topRight" activeCell="C1" sqref="C1"/>
      <selection pane="bottomLeft" activeCell="A8" sqref="A8"/>
      <selection pane="bottomRight" activeCell="O9" sqref="O9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45" customHeight="1">
      <c r="C2" s="33" t="s">
        <v>52</v>
      </c>
      <c r="D2" s="33"/>
      <c r="E2" s="33"/>
      <c r="F2" s="33"/>
      <c r="G2" s="33"/>
      <c r="H2" s="33"/>
      <c r="I2" s="33"/>
      <c r="J2" s="33"/>
      <c r="K2" s="33"/>
      <c r="L2" s="2"/>
      <c r="M2" s="2"/>
    </row>
    <row r="4" spans="1:16" ht="20.25" customHeight="1">
      <c r="A4" s="34" t="s">
        <v>36</v>
      </c>
      <c r="B4" s="34" t="s">
        <v>37</v>
      </c>
      <c r="C4" s="29" t="s">
        <v>39</v>
      </c>
      <c r="D4" s="29" t="s">
        <v>38</v>
      </c>
      <c r="E4" s="31" t="s">
        <v>46</v>
      </c>
      <c r="F4" s="36" t="s">
        <v>33</v>
      </c>
      <c r="G4" s="37"/>
      <c r="H4" s="31" t="s">
        <v>47</v>
      </c>
      <c r="I4" s="36" t="s">
        <v>33</v>
      </c>
      <c r="J4" s="37"/>
      <c r="K4" s="31" t="s">
        <v>57</v>
      </c>
      <c r="L4" s="36" t="s">
        <v>33</v>
      </c>
      <c r="M4" s="37"/>
      <c r="N4" s="38" t="s">
        <v>48</v>
      </c>
      <c r="O4" s="38" t="s">
        <v>49</v>
      </c>
      <c r="P4" s="38" t="s">
        <v>56</v>
      </c>
    </row>
    <row r="5" spans="1:16" ht="180.75" customHeight="1">
      <c r="A5" s="35"/>
      <c r="B5" s="35"/>
      <c r="C5" s="30"/>
      <c r="D5" s="30"/>
      <c r="E5" s="32"/>
      <c r="F5" s="4" t="s">
        <v>31</v>
      </c>
      <c r="G5" s="3" t="s">
        <v>32</v>
      </c>
      <c r="H5" s="32"/>
      <c r="I5" s="4" t="s">
        <v>31</v>
      </c>
      <c r="J5" s="3" t="s">
        <v>32</v>
      </c>
      <c r="K5" s="32"/>
      <c r="L5" s="4" t="s">
        <v>31</v>
      </c>
      <c r="M5" s="3" t="s">
        <v>32</v>
      </c>
      <c r="N5" s="39"/>
      <c r="O5" s="39"/>
      <c r="P5" s="39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40</v>
      </c>
      <c r="F6" s="5" t="s">
        <v>41</v>
      </c>
      <c r="G6" s="5" t="s">
        <v>42</v>
      </c>
      <c r="H6" s="5">
        <v>8</v>
      </c>
      <c r="I6" s="5" t="s">
        <v>43</v>
      </c>
      <c r="J6" s="5" t="s">
        <v>44</v>
      </c>
      <c r="K6" s="20">
        <v>11</v>
      </c>
      <c r="L6" s="5" t="s">
        <v>45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ROUND(I7*$P$40,0)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3" si="1">ROUND(E8*95/100,0)</f>
        <v>0</v>
      </c>
      <c r="G8" s="9">
        <f t="shared" ref="G8:G33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F8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0</v>
      </c>
      <c r="D9" s="18">
        <v>1.018</v>
      </c>
      <c r="E9" s="21">
        <f t="shared" si="0"/>
        <v>0</v>
      </c>
      <c r="F9" s="9">
        <f t="shared" si="1"/>
        <v>0</v>
      </c>
      <c r="G9" s="9">
        <f t="shared" si="2"/>
        <v>0</v>
      </c>
      <c r="H9" s="21">
        <f t="shared" si="3"/>
        <v>0</v>
      </c>
      <c r="I9" s="9">
        <f t="shared" si="4"/>
        <v>0</v>
      </c>
      <c r="J9" s="9">
        <f t="shared" si="5"/>
        <v>0</v>
      </c>
      <c r="K9" s="21">
        <f t="shared" si="6"/>
        <v>0</v>
      </c>
      <c r="L9" s="9">
        <f t="shared" si="7"/>
        <v>0</v>
      </c>
      <c r="M9" s="9">
        <f t="shared" si="8"/>
        <v>0</v>
      </c>
      <c r="N9" s="9">
        <f t="shared" si="9"/>
        <v>0</v>
      </c>
      <c r="O9" s="9">
        <f t="shared" si="10"/>
        <v>0</v>
      </c>
      <c r="P9" s="9">
        <f t="shared" si="11"/>
        <v>0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204000</v>
      </c>
      <c r="D13" s="18">
        <v>1.018</v>
      </c>
      <c r="E13" s="21">
        <f t="shared" si="0"/>
        <v>207672</v>
      </c>
      <c r="F13" s="9">
        <f>ROUND(E13*95/100,0)+1</f>
        <v>197289</v>
      </c>
      <c r="G13" s="9">
        <f>ROUND(E13*5/100,0)-1</f>
        <v>10383</v>
      </c>
      <c r="H13" s="21">
        <f t="shared" si="3"/>
        <v>207672</v>
      </c>
      <c r="I13" s="9">
        <f>ROUND(H13*95/100,0)+1</f>
        <v>197289</v>
      </c>
      <c r="J13" s="9">
        <f>ROUND(H13*5/100,0)-1</f>
        <v>10383</v>
      </c>
      <c r="K13" s="21">
        <f t="shared" si="6"/>
        <v>207672</v>
      </c>
      <c r="L13" s="9">
        <f>ROUND(K13*95/100,0)+1</f>
        <v>197289</v>
      </c>
      <c r="M13" s="9">
        <f>ROUND(K13*5/100,0)-1</f>
        <v>10383</v>
      </c>
      <c r="N13" s="9">
        <f t="shared" si="9"/>
        <v>197289</v>
      </c>
      <c r="O13" s="9">
        <f t="shared" si="10"/>
        <v>182699</v>
      </c>
      <c r="P13" s="9">
        <f t="shared" si="11"/>
        <v>182699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155580</v>
      </c>
      <c r="D21" s="18">
        <v>1.018</v>
      </c>
      <c r="E21" s="21">
        <f t="shared" si="0"/>
        <v>158380</v>
      </c>
      <c r="F21" s="9">
        <f t="shared" si="1"/>
        <v>150461</v>
      </c>
      <c r="G21" s="9">
        <f t="shared" si="2"/>
        <v>7919</v>
      </c>
      <c r="H21" s="21">
        <f t="shared" si="3"/>
        <v>158380</v>
      </c>
      <c r="I21" s="9">
        <f t="shared" si="4"/>
        <v>150461</v>
      </c>
      <c r="J21" s="9">
        <f t="shared" si="5"/>
        <v>7919</v>
      </c>
      <c r="K21" s="21">
        <f t="shared" si="6"/>
        <v>158380</v>
      </c>
      <c r="L21" s="9">
        <f t="shared" si="7"/>
        <v>150461</v>
      </c>
      <c r="M21" s="9">
        <f t="shared" si="8"/>
        <v>7919</v>
      </c>
      <c r="N21" s="9">
        <f t="shared" si="9"/>
        <v>150461</v>
      </c>
      <c r="O21" s="9">
        <f t="shared" si="10"/>
        <v>139334</v>
      </c>
      <c r="P21" s="9">
        <f t="shared" si="11"/>
        <v>139334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si="2"/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192000</v>
      </c>
      <c r="D25" s="18">
        <v>1.018</v>
      </c>
      <c r="E25" s="21">
        <f t="shared" si="0"/>
        <v>195456</v>
      </c>
      <c r="F25" s="9">
        <f t="shared" si="1"/>
        <v>185683</v>
      </c>
      <c r="G25" s="9">
        <f t="shared" si="2"/>
        <v>9773</v>
      </c>
      <c r="H25" s="21">
        <f t="shared" si="3"/>
        <v>195456</v>
      </c>
      <c r="I25" s="9">
        <f t="shared" si="4"/>
        <v>185683</v>
      </c>
      <c r="J25" s="9">
        <f t="shared" si="5"/>
        <v>9773</v>
      </c>
      <c r="K25" s="21">
        <f t="shared" si="6"/>
        <v>195456</v>
      </c>
      <c r="L25" s="9">
        <f t="shared" si="7"/>
        <v>185683</v>
      </c>
      <c r="M25" s="9">
        <f t="shared" si="8"/>
        <v>9773</v>
      </c>
      <c r="N25" s="9">
        <f t="shared" si="9"/>
        <v>185683</v>
      </c>
      <c r="O25" s="9">
        <f t="shared" si="10"/>
        <v>171952</v>
      </c>
      <c r="P25" s="9">
        <f t="shared" si="11"/>
        <v>171952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60000</v>
      </c>
      <c r="D27" s="18">
        <v>1.018</v>
      </c>
      <c r="E27" s="21">
        <f>ROUND(C27*D27,0)</f>
        <v>61080</v>
      </c>
      <c r="F27" s="9">
        <f>ROUND(E27*95/100,0)</f>
        <v>58026</v>
      </c>
      <c r="G27" s="9">
        <f t="shared" si="2"/>
        <v>3054</v>
      </c>
      <c r="H27" s="21">
        <f t="shared" si="3"/>
        <v>61080</v>
      </c>
      <c r="I27" s="9">
        <f t="shared" si="4"/>
        <v>58026</v>
      </c>
      <c r="J27" s="9">
        <f t="shared" si="5"/>
        <v>3054</v>
      </c>
      <c r="K27" s="21">
        <f t="shared" si="6"/>
        <v>61080</v>
      </c>
      <c r="L27" s="9">
        <f t="shared" si="7"/>
        <v>58026</v>
      </c>
      <c r="M27" s="9">
        <f t="shared" si="8"/>
        <v>3054</v>
      </c>
      <c r="N27" s="9">
        <f t="shared" si="9"/>
        <v>58026</v>
      </c>
      <c r="O27" s="9">
        <f t="shared" si="10"/>
        <v>53735</v>
      </c>
      <c r="P27" s="9">
        <f t="shared" si="11"/>
        <v>53735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si="8"/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2"/>
        <v>0</v>
      </c>
      <c r="H32" s="21">
        <f t="shared" si="3"/>
        <v>0</v>
      </c>
      <c r="I32" s="9">
        <f t="shared" si="4"/>
        <v>0</v>
      </c>
      <c r="J32" s="9">
        <f t="shared" si="5"/>
        <v>0</v>
      </c>
      <c r="K32" s="21">
        <f t="shared" si="6"/>
        <v>0</v>
      </c>
      <c r="L32" s="9">
        <f t="shared" si="7"/>
        <v>0</v>
      </c>
      <c r="M32" s="9">
        <f t="shared" si="8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ref="F34" si="12">ROUND(E34*95/100,0)</f>
        <v>0</v>
      </c>
      <c r="G34" s="9">
        <f t="shared" ref="G34" si="13">ROUND(E34*5/100,0)</f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611580</v>
      </c>
      <c r="D35" s="19">
        <v>1.018</v>
      </c>
      <c r="E35" s="13">
        <f>E7+E8+E9+E10+E11+E12+E13+E14+E15+E16+E17+E18+E19+E20+E21+E22+E23+E24+E25+E26+E27+E28+E29+E30+E31+E32+E33+E34</f>
        <v>622588</v>
      </c>
      <c r="F35" s="13">
        <f>F7+F8+F9+F10+F11+F12+F13+F14+F15+F16+F17+F18+F19+F20+F21+F22+F23+F24+F25+F26+F27+F28+F29+F30+F31+F32+F33+F34</f>
        <v>591459</v>
      </c>
      <c r="G35" s="13">
        <f>G7+G8+G9+G10+G11+G12+G13+G14+G15+G16+G17+G18+G19+G20+G21+G22+G23+G24+G25+G26+G27+G28+G29+G30+G31+G32+G33+G34</f>
        <v>31129</v>
      </c>
      <c r="H35" s="13">
        <f>H7+H8+H9+H10+H11+H12+H13+H14+H15+H16+H17+H18+H19+H20+H21+H22+H23+H24+H25+H26+H27+H28+H29+H30+H31+H32+H33+H34</f>
        <v>622588</v>
      </c>
      <c r="I35" s="13">
        <f>I7+I8+I9+I10+I11+I12+I13+I14+I15+I16+I17+I18+I19+I20+I21+I22+I23+I24+I25+I26+I27+I28+I29+I30+I31+I32+I33+I34</f>
        <v>591459</v>
      </c>
      <c r="J35" s="13">
        <f t="shared" ref="J35:K35" si="14">J7+J8+J9+J10+J11+J12+J13+J14+J15+J16+J17+J18+J19+J20+J21+J22+J23+J24+J25+J26+J27+J28+J29+J30+J31+J32+J33+J34</f>
        <v>31129</v>
      </c>
      <c r="K35" s="13">
        <f t="shared" si="14"/>
        <v>622588</v>
      </c>
      <c r="L35" s="13">
        <f t="shared" ref="L35" si="15">L7+L8+L9+L10+L11+L12+L13+L14+L15+L16+L17+L18+L19+L20+L21+L22+L23+L24+L25+L26+L27+L28+L29+L30+L31+L32+L33+L34</f>
        <v>591459</v>
      </c>
      <c r="M35" s="13">
        <f t="shared" ref="M35" si="16">M7+M8+M9+M10+M11+M12+M13+M14+M15+M16+M17+M18+M19+M20+M21+M22+M23+M24+M25+M26+M27+M28+M29+M30+M31+M32+M33+M34</f>
        <v>31129</v>
      </c>
      <c r="N35" s="14">
        <f>N7+N8+N9+N10+N11+N12+N13+N14+N15+N16+N17+N18+N19+N20+N21+N22+N23+N24+N25+N26+N27+N28+N29+N30+N31+N32+N33+N34</f>
        <v>591459</v>
      </c>
      <c r="O35" s="14">
        <f>O7+O8+O9+O10+O11+O12+O13+O14+O15+O16+O17+O18+O19+O20+O21+O22+O23+O24+O25+O26+O27+O28+O29+O30+O31+O32+O33+O34</f>
        <v>547720</v>
      </c>
      <c r="P35" s="14">
        <f>P7+P8+P9+P10+P11+P12+P13+P14+P15+P16+P17+P18+P19+P20+P21+P22+P23+P24+P25+P26+P27+P28+P29+P30+P31+P32+P33+P34</f>
        <v>547720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31129</v>
      </c>
      <c r="O36" s="22">
        <f>J37*P40</f>
        <v>28826.979580396666</v>
      </c>
      <c r="P36" s="22">
        <f>O36</f>
        <v>28826.979580396666</v>
      </c>
    </row>
    <row r="37" spans="1:16">
      <c r="A37" s="15"/>
      <c r="B37" s="16" t="s">
        <v>2</v>
      </c>
      <c r="C37" s="16"/>
      <c r="D37" s="16"/>
      <c r="E37" s="23">
        <f>E35</f>
        <v>622588</v>
      </c>
      <c r="F37" s="23">
        <f t="shared" ref="F37:M37" si="17">F35</f>
        <v>591459</v>
      </c>
      <c r="G37" s="23">
        <f t="shared" si="17"/>
        <v>31129</v>
      </c>
      <c r="H37" s="23">
        <f t="shared" si="17"/>
        <v>622588</v>
      </c>
      <c r="I37" s="23">
        <f t="shared" si="17"/>
        <v>591459</v>
      </c>
      <c r="J37" s="23">
        <f t="shared" si="17"/>
        <v>31129</v>
      </c>
      <c r="K37" s="23">
        <f t="shared" si="17"/>
        <v>622588</v>
      </c>
      <c r="L37" s="23">
        <f t="shared" si="17"/>
        <v>591459</v>
      </c>
      <c r="M37" s="23">
        <f t="shared" si="17"/>
        <v>31129</v>
      </c>
      <c r="N37" s="22">
        <f t="shared" ref="N37:P37" si="18">N35+N36</f>
        <v>622588</v>
      </c>
      <c r="O37" s="22">
        <f t="shared" si="18"/>
        <v>576546.97958039667</v>
      </c>
      <c r="P37" s="22">
        <f t="shared" si="18"/>
        <v>576546.97958039667</v>
      </c>
    </row>
    <row r="38" spans="1:16">
      <c r="O38" s="17"/>
    </row>
    <row r="39" spans="1:16">
      <c r="L39" s="24" t="s">
        <v>34</v>
      </c>
      <c r="M39" s="26">
        <v>622588</v>
      </c>
      <c r="N39" s="1" t="s">
        <v>50</v>
      </c>
      <c r="P39" s="27">
        <f>M39/E37</f>
        <v>1</v>
      </c>
    </row>
    <row r="40" spans="1:16" ht="12.75" customHeight="1">
      <c r="L40" s="24" t="s">
        <v>35</v>
      </c>
      <c r="M40" s="26">
        <v>576547</v>
      </c>
      <c r="N40" s="1" t="s">
        <v>51</v>
      </c>
      <c r="P40" s="27">
        <f>M40/H37</f>
        <v>0.92604900833295856</v>
      </c>
    </row>
    <row r="41" spans="1:16">
      <c r="F41" s="25"/>
      <c r="G41" s="25"/>
      <c r="L41" s="24" t="s">
        <v>58</v>
      </c>
      <c r="M41" s="26">
        <v>576547</v>
      </c>
      <c r="N41" s="1" t="s">
        <v>59</v>
      </c>
      <c r="P41" s="27">
        <f>M41/K37</f>
        <v>0.92604900833295856</v>
      </c>
    </row>
  </sheetData>
  <mergeCells count="14">
    <mergeCell ref="N4:N5"/>
    <mergeCell ref="O4:O5"/>
    <mergeCell ref="P4:P5"/>
    <mergeCell ref="K4:K5"/>
    <mergeCell ref="L4:M4"/>
    <mergeCell ref="C4:C5"/>
    <mergeCell ref="E4:E5"/>
    <mergeCell ref="C2:K2"/>
    <mergeCell ref="A4:A5"/>
    <mergeCell ref="D4:D5"/>
    <mergeCell ref="B4:B5"/>
    <mergeCell ref="F4:G4"/>
    <mergeCell ref="I4:J4"/>
    <mergeCell ref="H4:H5"/>
  </mergeCells>
  <phoneticPr fontId="0" type="noConversion"/>
  <pageMargins left="0.19685039370078741" right="0" top="0.19685039370078741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4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A39" sqref="A39:XFD44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59.25" customHeight="1">
      <c r="C2" s="33" t="s">
        <v>53</v>
      </c>
      <c r="D2" s="33"/>
      <c r="E2" s="33"/>
      <c r="F2" s="33"/>
      <c r="G2" s="33"/>
      <c r="H2" s="33"/>
      <c r="I2" s="33"/>
      <c r="J2" s="33"/>
      <c r="K2" s="28"/>
      <c r="L2" s="2"/>
      <c r="M2" s="2"/>
    </row>
    <row r="4" spans="1:16" ht="20.25" customHeight="1">
      <c r="A4" s="34" t="s">
        <v>36</v>
      </c>
      <c r="B4" s="34" t="s">
        <v>37</v>
      </c>
      <c r="C4" s="29" t="s">
        <v>39</v>
      </c>
      <c r="D4" s="29" t="s">
        <v>38</v>
      </c>
      <c r="E4" s="31" t="s">
        <v>46</v>
      </c>
      <c r="F4" s="36" t="s">
        <v>33</v>
      </c>
      <c r="G4" s="37"/>
      <c r="H4" s="31" t="s">
        <v>47</v>
      </c>
      <c r="I4" s="36" t="s">
        <v>33</v>
      </c>
      <c r="J4" s="37"/>
      <c r="K4" s="31" t="s">
        <v>57</v>
      </c>
      <c r="L4" s="36" t="s">
        <v>33</v>
      </c>
      <c r="M4" s="37"/>
      <c r="N4" s="38" t="s">
        <v>48</v>
      </c>
      <c r="O4" s="38" t="s">
        <v>49</v>
      </c>
      <c r="P4" s="40" t="s">
        <v>56</v>
      </c>
    </row>
    <row r="5" spans="1:16" ht="170.25" customHeight="1">
      <c r="A5" s="35"/>
      <c r="B5" s="35"/>
      <c r="C5" s="30"/>
      <c r="D5" s="30"/>
      <c r="E5" s="32"/>
      <c r="F5" s="4" t="s">
        <v>31</v>
      </c>
      <c r="G5" s="3" t="s">
        <v>32</v>
      </c>
      <c r="H5" s="32"/>
      <c r="I5" s="4" t="s">
        <v>31</v>
      </c>
      <c r="J5" s="3" t="s">
        <v>32</v>
      </c>
      <c r="K5" s="32"/>
      <c r="L5" s="4" t="s">
        <v>31</v>
      </c>
      <c r="M5" s="3" t="s">
        <v>32</v>
      </c>
      <c r="N5" s="39"/>
      <c r="O5" s="39"/>
      <c r="P5" s="40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40</v>
      </c>
      <c r="F6" s="5" t="s">
        <v>41</v>
      </c>
      <c r="G6" s="5" t="s">
        <v>42</v>
      </c>
      <c r="H6" s="5">
        <v>8</v>
      </c>
      <c r="I6" s="5" t="s">
        <v>43</v>
      </c>
      <c r="J6" s="5" t="s">
        <v>44</v>
      </c>
      <c r="K6" s="20">
        <v>11</v>
      </c>
      <c r="L6" s="5" t="s">
        <v>45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ROUND(I7*$P$40,0)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34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F8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234480</v>
      </c>
      <c r="D9" s="18">
        <v>1.018</v>
      </c>
      <c r="E9" s="21">
        <v>238701</v>
      </c>
      <c r="F9" s="9">
        <f t="shared" si="1"/>
        <v>226766</v>
      </c>
      <c r="G9" s="9">
        <f t="shared" si="2"/>
        <v>11935</v>
      </c>
      <c r="H9" s="21">
        <f t="shared" si="3"/>
        <v>238701</v>
      </c>
      <c r="I9" s="9">
        <f t="shared" si="4"/>
        <v>226766</v>
      </c>
      <c r="J9" s="9">
        <f t="shared" si="5"/>
        <v>11935</v>
      </c>
      <c r="K9" s="21">
        <f t="shared" si="6"/>
        <v>238701</v>
      </c>
      <c r="L9" s="9">
        <f t="shared" si="7"/>
        <v>226766</v>
      </c>
      <c r="M9" s="9">
        <f t="shared" si="8"/>
        <v>11935</v>
      </c>
      <c r="N9" s="9">
        <f t="shared" si="9"/>
        <v>226766</v>
      </c>
      <c r="O9" s="9">
        <f t="shared" si="10"/>
        <v>209997</v>
      </c>
      <c r="P9" s="9">
        <f t="shared" si="11"/>
        <v>209997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192000</v>
      </c>
      <c r="D13" s="18">
        <v>1.018</v>
      </c>
      <c r="E13" s="21">
        <f t="shared" si="0"/>
        <v>195456</v>
      </c>
      <c r="F13" s="9">
        <f t="shared" si="1"/>
        <v>185683</v>
      </c>
      <c r="G13" s="9">
        <f t="shared" si="2"/>
        <v>9773</v>
      </c>
      <c r="H13" s="21">
        <f t="shared" si="3"/>
        <v>195456</v>
      </c>
      <c r="I13" s="9">
        <f t="shared" si="4"/>
        <v>185683</v>
      </c>
      <c r="J13" s="9">
        <f t="shared" si="5"/>
        <v>9773</v>
      </c>
      <c r="K13" s="21">
        <f t="shared" si="6"/>
        <v>195456</v>
      </c>
      <c r="L13" s="9">
        <f t="shared" si="7"/>
        <v>185683</v>
      </c>
      <c r="M13" s="9">
        <f t="shared" si="8"/>
        <v>9773</v>
      </c>
      <c r="N13" s="9">
        <f t="shared" si="9"/>
        <v>185683</v>
      </c>
      <c r="O13" s="9">
        <f t="shared" si="10"/>
        <v>171952</v>
      </c>
      <c r="P13" s="9">
        <f t="shared" si="11"/>
        <v>171952</v>
      </c>
    </row>
    <row r="14" spans="1:16">
      <c r="A14" s="7">
        <v>8</v>
      </c>
      <c r="B14" s="10" t="s">
        <v>10</v>
      </c>
      <c r="C14" s="9">
        <v>27588</v>
      </c>
      <c r="D14" s="18">
        <v>1.018</v>
      </c>
      <c r="E14" s="21">
        <f t="shared" si="0"/>
        <v>28085</v>
      </c>
      <c r="F14" s="9">
        <f t="shared" si="1"/>
        <v>26681</v>
      </c>
      <c r="G14" s="9">
        <f t="shared" si="2"/>
        <v>1404</v>
      </c>
      <c r="H14" s="21">
        <f t="shared" si="3"/>
        <v>28085</v>
      </c>
      <c r="I14" s="9">
        <f t="shared" si="4"/>
        <v>26681</v>
      </c>
      <c r="J14" s="9">
        <f t="shared" si="5"/>
        <v>1404</v>
      </c>
      <c r="K14" s="21">
        <f t="shared" si="6"/>
        <v>28085</v>
      </c>
      <c r="L14" s="9">
        <f t="shared" si="7"/>
        <v>26681</v>
      </c>
      <c r="M14" s="9">
        <f t="shared" si="8"/>
        <v>1404</v>
      </c>
      <c r="N14" s="9">
        <f t="shared" si="9"/>
        <v>26681</v>
      </c>
      <c r="O14" s="9">
        <f t="shared" si="10"/>
        <v>24708</v>
      </c>
      <c r="P14" s="9">
        <f t="shared" si="11"/>
        <v>24708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144000</v>
      </c>
      <c r="D18" s="18">
        <v>1.018</v>
      </c>
      <c r="E18" s="21">
        <f t="shared" si="0"/>
        <v>146592</v>
      </c>
      <c r="F18" s="9">
        <f t="shared" si="1"/>
        <v>139262</v>
      </c>
      <c r="G18" s="9">
        <f t="shared" si="2"/>
        <v>7330</v>
      </c>
      <c r="H18" s="21">
        <f t="shared" si="3"/>
        <v>146592</v>
      </c>
      <c r="I18" s="9">
        <f t="shared" si="4"/>
        <v>139262</v>
      </c>
      <c r="J18" s="9">
        <f t="shared" si="5"/>
        <v>7330</v>
      </c>
      <c r="K18" s="21">
        <f t="shared" si="6"/>
        <v>146592</v>
      </c>
      <c r="L18" s="9">
        <f t="shared" si="7"/>
        <v>139262</v>
      </c>
      <c r="M18" s="9">
        <f t="shared" si="8"/>
        <v>7330</v>
      </c>
      <c r="N18" s="9">
        <f t="shared" si="9"/>
        <v>139262</v>
      </c>
      <c r="O18" s="9">
        <f t="shared" si="10"/>
        <v>128964</v>
      </c>
      <c r="P18" s="9">
        <f t="shared" si="11"/>
        <v>128964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660000</v>
      </c>
      <c r="D20" s="18">
        <v>1.018</v>
      </c>
      <c r="E20" s="21">
        <f t="shared" si="0"/>
        <v>671880</v>
      </c>
      <c r="F20" s="9">
        <f t="shared" si="1"/>
        <v>638286</v>
      </c>
      <c r="G20" s="9">
        <f t="shared" si="2"/>
        <v>33594</v>
      </c>
      <c r="H20" s="21">
        <f t="shared" si="3"/>
        <v>671880</v>
      </c>
      <c r="I20" s="9">
        <f t="shared" si="4"/>
        <v>638286</v>
      </c>
      <c r="J20" s="9">
        <f t="shared" si="5"/>
        <v>33594</v>
      </c>
      <c r="K20" s="21">
        <f t="shared" si="6"/>
        <v>671880</v>
      </c>
      <c r="L20" s="9">
        <f t="shared" si="7"/>
        <v>638286</v>
      </c>
      <c r="M20" s="9">
        <f t="shared" si="8"/>
        <v>33594</v>
      </c>
      <c r="N20" s="9">
        <f t="shared" si="9"/>
        <v>638286</v>
      </c>
      <c r="O20" s="9">
        <f t="shared" si="10"/>
        <v>591085</v>
      </c>
      <c r="P20" s="9">
        <f t="shared" si="11"/>
        <v>591085</v>
      </c>
    </row>
    <row r="21" spans="1:16">
      <c r="A21" s="7">
        <v>15</v>
      </c>
      <c r="B21" s="10" t="s">
        <v>17</v>
      </c>
      <c r="C21" s="9">
        <v>300516</v>
      </c>
      <c r="D21" s="18">
        <v>1.018</v>
      </c>
      <c r="E21" s="21">
        <f t="shared" si="0"/>
        <v>305925</v>
      </c>
      <c r="F21" s="9">
        <f t="shared" si="1"/>
        <v>290629</v>
      </c>
      <c r="G21" s="9">
        <f t="shared" si="2"/>
        <v>15296</v>
      </c>
      <c r="H21" s="21">
        <f t="shared" si="3"/>
        <v>305925</v>
      </c>
      <c r="I21" s="9">
        <f t="shared" si="4"/>
        <v>290629</v>
      </c>
      <c r="J21" s="9">
        <f t="shared" si="5"/>
        <v>15296</v>
      </c>
      <c r="K21" s="21">
        <f t="shared" si="6"/>
        <v>305925</v>
      </c>
      <c r="L21" s="9">
        <f t="shared" si="7"/>
        <v>290629</v>
      </c>
      <c r="M21" s="9">
        <f t="shared" si="8"/>
        <v>15296</v>
      </c>
      <c r="N21" s="9">
        <f t="shared" si="9"/>
        <v>290629</v>
      </c>
      <c r="O21" s="9">
        <f t="shared" si="10"/>
        <v>269137</v>
      </c>
      <c r="P21" s="9">
        <f t="shared" si="11"/>
        <v>269137</v>
      </c>
    </row>
    <row r="22" spans="1:16">
      <c r="A22" s="7">
        <v>16</v>
      </c>
      <c r="B22" s="10" t="s">
        <v>18</v>
      </c>
      <c r="C22" s="9">
        <v>294000</v>
      </c>
      <c r="D22" s="18">
        <v>1.018</v>
      </c>
      <c r="E22" s="21">
        <f t="shared" si="0"/>
        <v>299292</v>
      </c>
      <c r="F22" s="9">
        <f t="shared" si="1"/>
        <v>284327</v>
      </c>
      <c r="G22" s="9">
        <f t="shared" si="2"/>
        <v>14965</v>
      </c>
      <c r="H22" s="21">
        <f t="shared" si="3"/>
        <v>299292</v>
      </c>
      <c r="I22" s="9">
        <f t="shared" si="4"/>
        <v>284327</v>
      </c>
      <c r="J22" s="9">
        <f t="shared" si="5"/>
        <v>14965</v>
      </c>
      <c r="K22" s="21">
        <f t="shared" si="6"/>
        <v>299292</v>
      </c>
      <c r="L22" s="9">
        <f t="shared" si="7"/>
        <v>284327</v>
      </c>
      <c r="M22" s="9">
        <f t="shared" si="8"/>
        <v>14965</v>
      </c>
      <c r="N22" s="9">
        <f t="shared" si="9"/>
        <v>284327</v>
      </c>
      <c r="O22" s="9">
        <f t="shared" si="10"/>
        <v>263301</v>
      </c>
      <c r="P22" s="9">
        <f t="shared" si="11"/>
        <v>263301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162720</v>
      </c>
      <c r="D24" s="18">
        <v>1.018</v>
      </c>
      <c r="E24" s="21">
        <f t="shared" si="0"/>
        <v>165649</v>
      </c>
      <c r="F24" s="9">
        <f t="shared" si="1"/>
        <v>157367</v>
      </c>
      <c r="G24" s="9">
        <f t="shared" si="2"/>
        <v>8282</v>
      </c>
      <c r="H24" s="21">
        <f t="shared" si="3"/>
        <v>165649</v>
      </c>
      <c r="I24" s="9">
        <f t="shared" si="4"/>
        <v>157367</v>
      </c>
      <c r="J24" s="9">
        <f t="shared" si="5"/>
        <v>8282</v>
      </c>
      <c r="K24" s="21">
        <f t="shared" si="6"/>
        <v>165649</v>
      </c>
      <c r="L24" s="9">
        <f t="shared" si="7"/>
        <v>157367</v>
      </c>
      <c r="M24" s="9">
        <f t="shared" si="8"/>
        <v>8282</v>
      </c>
      <c r="N24" s="9">
        <f t="shared" si="9"/>
        <v>157367</v>
      </c>
      <c r="O24" s="9">
        <f t="shared" si="10"/>
        <v>145730</v>
      </c>
      <c r="P24" s="9">
        <f t="shared" si="11"/>
        <v>145730</v>
      </c>
    </row>
    <row r="25" spans="1:16">
      <c r="A25" s="7">
        <v>19</v>
      </c>
      <c r="B25" s="10" t="s">
        <v>21</v>
      </c>
      <c r="C25" s="9">
        <v>453000</v>
      </c>
      <c r="D25" s="18">
        <v>1.018</v>
      </c>
      <c r="E25" s="21">
        <f t="shared" si="0"/>
        <v>461154</v>
      </c>
      <c r="F25" s="9">
        <f t="shared" si="1"/>
        <v>438096</v>
      </c>
      <c r="G25" s="9">
        <f t="shared" si="2"/>
        <v>23058</v>
      </c>
      <c r="H25" s="21">
        <f t="shared" si="3"/>
        <v>461154</v>
      </c>
      <c r="I25" s="9">
        <f t="shared" si="4"/>
        <v>438096</v>
      </c>
      <c r="J25" s="9">
        <f t="shared" si="5"/>
        <v>23058</v>
      </c>
      <c r="K25" s="21">
        <f t="shared" si="6"/>
        <v>461154</v>
      </c>
      <c r="L25" s="9">
        <f t="shared" si="7"/>
        <v>438096</v>
      </c>
      <c r="M25" s="9">
        <f t="shared" si="8"/>
        <v>23058</v>
      </c>
      <c r="N25" s="9">
        <f t="shared" si="9"/>
        <v>438096</v>
      </c>
      <c r="O25" s="9">
        <f t="shared" si="10"/>
        <v>405699</v>
      </c>
      <c r="P25" s="9">
        <f t="shared" si="11"/>
        <v>405699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299400</v>
      </c>
      <c r="D27" s="18">
        <v>1.018</v>
      </c>
      <c r="E27" s="21">
        <f t="shared" si="0"/>
        <v>304789</v>
      </c>
      <c r="F27" s="9">
        <f t="shared" si="1"/>
        <v>289550</v>
      </c>
      <c r="G27" s="9">
        <f t="shared" si="2"/>
        <v>15239</v>
      </c>
      <c r="H27" s="21">
        <f t="shared" si="3"/>
        <v>304789</v>
      </c>
      <c r="I27" s="9">
        <f t="shared" si="4"/>
        <v>289550</v>
      </c>
      <c r="J27" s="9">
        <f t="shared" si="5"/>
        <v>15239</v>
      </c>
      <c r="K27" s="21">
        <f t="shared" si="6"/>
        <v>304789</v>
      </c>
      <c r="L27" s="9">
        <f t="shared" si="7"/>
        <v>289550</v>
      </c>
      <c r="M27" s="9">
        <f t="shared" si="8"/>
        <v>15239</v>
      </c>
      <c r="N27" s="9">
        <f t="shared" si="9"/>
        <v>289550</v>
      </c>
      <c r="O27" s="9">
        <f t="shared" si="10"/>
        <v>268138</v>
      </c>
      <c r="P27" s="9">
        <f t="shared" si="11"/>
        <v>268138</v>
      </c>
    </row>
    <row r="28" spans="1:16">
      <c r="A28" s="7">
        <v>22</v>
      </c>
      <c r="B28" s="10" t="s">
        <v>24</v>
      </c>
      <c r="C28" s="9">
        <v>20688</v>
      </c>
      <c r="D28" s="18">
        <v>1.018</v>
      </c>
      <c r="E28" s="21">
        <f t="shared" si="0"/>
        <v>21060</v>
      </c>
      <c r="F28" s="9">
        <f t="shared" si="1"/>
        <v>20007</v>
      </c>
      <c r="G28" s="9">
        <f t="shared" si="2"/>
        <v>1053</v>
      </c>
      <c r="H28" s="21">
        <f t="shared" si="3"/>
        <v>21060</v>
      </c>
      <c r="I28" s="9">
        <f t="shared" si="4"/>
        <v>20007</v>
      </c>
      <c r="J28" s="9">
        <f t="shared" si="5"/>
        <v>1053</v>
      </c>
      <c r="K28" s="21">
        <f t="shared" si="6"/>
        <v>21060</v>
      </c>
      <c r="L28" s="9">
        <f t="shared" si="7"/>
        <v>20007</v>
      </c>
      <c r="M28" s="9">
        <f t="shared" si="8"/>
        <v>1053</v>
      </c>
      <c r="N28" s="9">
        <f t="shared" si="9"/>
        <v>20007</v>
      </c>
      <c r="O28" s="9">
        <f t="shared" si="10"/>
        <v>18527</v>
      </c>
      <c r="P28" s="9">
        <f t="shared" si="11"/>
        <v>18527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81360</v>
      </c>
      <c r="D30" s="18">
        <v>1.018</v>
      </c>
      <c r="E30" s="21">
        <f t="shared" si="0"/>
        <v>82824</v>
      </c>
      <c r="F30" s="9">
        <f t="shared" si="1"/>
        <v>78683</v>
      </c>
      <c r="G30" s="9">
        <f t="shared" si="2"/>
        <v>4141</v>
      </c>
      <c r="H30" s="21">
        <f t="shared" si="3"/>
        <v>82824</v>
      </c>
      <c r="I30" s="9">
        <f t="shared" si="4"/>
        <v>78683</v>
      </c>
      <c r="J30" s="9">
        <f t="shared" si="5"/>
        <v>4141</v>
      </c>
      <c r="K30" s="21">
        <f t="shared" si="6"/>
        <v>82824</v>
      </c>
      <c r="L30" s="9">
        <f t="shared" si="7"/>
        <v>78683</v>
      </c>
      <c r="M30" s="9">
        <f t="shared" si="8"/>
        <v>4141</v>
      </c>
      <c r="N30" s="9">
        <f t="shared" si="9"/>
        <v>78683</v>
      </c>
      <c r="O30" s="9">
        <f t="shared" si="10"/>
        <v>72864</v>
      </c>
      <c r="P30" s="9">
        <f t="shared" si="11"/>
        <v>72864</v>
      </c>
    </row>
    <row r="31" spans="1:16">
      <c r="A31" s="7">
        <v>25</v>
      </c>
      <c r="B31" s="10" t="s">
        <v>27</v>
      </c>
      <c r="C31" s="9">
        <v>168000</v>
      </c>
      <c r="D31" s="18">
        <v>1.018</v>
      </c>
      <c r="E31" s="21">
        <f t="shared" si="0"/>
        <v>171024</v>
      </c>
      <c r="F31" s="9">
        <f t="shared" si="1"/>
        <v>162473</v>
      </c>
      <c r="G31" s="9">
        <f t="shared" si="2"/>
        <v>8551</v>
      </c>
      <c r="H31" s="21">
        <f t="shared" si="3"/>
        <v>171024</v>
      </c>
      <c r="I31" s="9">
        <f t="shared" si="4"/>
        <v>162473</v>
      </c>
      <c r="J31" s="9">
        <f t="shared" si="5"/>
        <v>8551</v>
      </c>
      <c r="K31" s="21">
        <f t="shared" si="6"/>
        <v>171024</v>
      </c>
      <c r="L31" s="9">
        <f t="shared" si="7"/>
        <v>162473</v>
      </c>
      <c r="M31" s="9">
        <f t="shared" si="8"/>
        <v>8551</v>
      </c>
      <c r="N31" s="9">
        <f t="shared" si="9"/>
        <v>162473</v>
      </c>
      <c r="O31" s="9">
        <f t="shared" si="10"/>
        <v>150458</v>
      </c>
      <c r="P31" s="9">
        <f t="shared" si="11"/>
        <v>150458</v>
      </c>
    </row>
    <row r="32" spans="1:16">
      <c r="A32" s="7">
        <v>26</v>
      </c>
      <c r="B32" s="10" t="s">
        <v>28</v>
      </c>
      <c r="C32" s="9">
        <v>72000</v>
      </c>
      <c r="D32" s="18">
        <v>1.018</v>
      </c>
      <c r="E32" s="21">
        <f t="shared" si="0"/>
        <v>73296</v>
      </c>
      <c r="F32" s="9">
        <f t="shared" si="1"/>
        <v>69631</v>
      </c>
      <c r="G32" s="9">
        <f t="shared" si="2"/>
        <v>3665</v>
      </c>
      <c r="H32" s="21">
        <f t="shared" si="3"/>
        <v>73296</v>
      </c>
      <c r="I32" s="9">
        <f t="shared" si="4"/>
        <v>69631</v>
      </c>
      <c r="J32" s="9">
        <f t="shared" si="5"/>
        <v>3665</v>
      </c>
      <c r="K32" s="21">
        <f t="shared" si="6"/>
        <v>73296</v>
      </c>
      <c r="L32" s="9">
        <f t="shared" si="7"/>
        <v>69631</v>
      </c>
      <c r="M32" s="9">
        <f t="shared" si="8"/>
        <v>3665</v>
      </c>
      <c r="N32" s="9">
        <f t="shared" si="9"/>
        <v>69631</v>
      </c>
      <c r="O32" s="9">
        <f t="shared" si="10"/>
        <v>64482</v>
      </c>
      <c r="P32" s="9">
        <f t="shared" si="11"/>
        <v>64482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/>
      <c r="D34" s="18">
        <v>1.018</v>
      </c>
      <c r="E34" s="21">
        <f t="shared" si="0"/>
        <v>0</v>
      </c>
      <c r="F34" s="9">
        <f t="shared" si="1"/>
        <v>0</v>
      </c>
      <c r="G34" s="9">
        <f t="shared" si="2"/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3109752</v>
      </c>
      <c r="D35" s="19">
        <v>1.018</v>
      </c>
      <c r="E35" s="13">
        <f>E7+E8+E9+E10+E11+E12+E13+E14+E15+E16+E17+E18+E19+E20+E21+E22+E23+E24+E25+E26+E27+E28+E29+E30+E31+E32+E33+E34</f>
        <v>3165727</v>
      </c>
      <c r="F35" s="13">
        <f>F7+F8+F9+F10+F11+F12+F13+F14+F15+F16+F17+F18+F19+F20+F21+F22+F23+F24+F25+F26+F27+F28+F29+F30+F31+F32+F33+F34</f>
        <v>3007441</v>
      </c>
      <c r="G35" s="13">
        <f>G7+G8+G9+G10+G11+G12+G13+G14+G15+G16+G17+G18+G19+G20+G21+G22+G23+G24+G25+G26+G27+G28+G29+G30+G31+G32+G33+G34</f>
        <v>158286</v>
      </c>
      <c r="H35" s="13">
        <f>H7+H8+H9+H10+H11+H12+H13+H14+H15+H16+H17+H18+H19+H20+H21+H22+H23+H24+H25+H26+H27+H28+H29+H30+H31+H32+H33+H34</f>
        <v>3165727</v>
      </c>
      <c r="I35" s="13">
        <f>I7+I8+I9+I10+I11+I12+I13+I14+I15+I16+I17+I18+I19+I20+I21+I22+I23+I24+I25+I26+I27+I28+I29+I30+I31+I32+I33+I34</f>
        <v>3007441</v>
      </c>
      <c r="J35" s="13">
        <f t="shared" ref="J35:M35" si="12">J7+J8+J9+J10+J11+J12+J13+J14+J15+J16+J17+J18+J19+J20+J21+J22+J23+J24+J25+J26+J27+J28+J29+J30+J31+J32+J33+J34</f>
        <v>158286</v>
      </c>
      <c r="K35" s="13">
        <f t="shared" si="12"/>
        <v>3165727</v>
      </c>
      <c r="L35" s="13">
        <f t="shared" si="12"/>
        <v>3007441</v>
      </c>
      <c r="M35" s="13">
        <f t="shared" si="12"/>
        <v>158286</v>
      </c>
      <c r="N35" s="14">
        <f>N7+N8+N9+N10+N11+N12+N13+N14+N15+N16+N17+N18+N19+N20+N21+N22+N23+N24+N25+N26+N27+N28+N29+N30+N31+N32+N33+N34</f>
        <v>3007441</v>
      </c>
      <c r="O35" s="14">
        <f>O7+O8+O9+O10+O11+O12+O13+O14+O15+O16+O17+O18+O19+O20+O21+O22+O23+O24+O25+O26+O27+O28+O29+O30+O31+O32+O33+O34</f>
        <v>2785042</v>
      </c>
      <c r="P35" s="14">
        <f>P7+P8+P9+P10+P11+P12+P13+P14+P15+P16+P17+P18+P19+P20+P21+P22+P23+P24+P25+P26+P27+P28+P29+P30+P31+P32+P33+P34</f>
        <v>2785042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158286</v>
      </c>
      <c r="O36" s="22">
        <f>J37*P40</f>
        <v>146580.82588233287</v>
      </c>
      <c r="P36" s="22">
        <f>O36</f>
        <v>146580.82588233287</v>
      </c>
    </row>
    <row r="37" spans="1:16">
      <c r="A37" s="15"/>
      <c r="B37" s="16" t="s">
        <v>2</v>
      </c>
      <c r="C37" s="16"/>
      <c r="D37" s="16"/>
      <c r="E37" s="23">
        <f>E35</f>
        <v>3165727</v>
      </c>
      <c r="F37" s="23">
        <f t="shared" ref="F37:M37" si="13">F35</f>
        <v>3007441</v>
      </c>
      <c r="G37" s="23">
        <f t="shared" si="13"/>
        <v>158286</v>
      </c>
      <c r="H37" s="23">
        <f t="shared" si="13"/>
        <v>3165727</v>
      </c>
      <c r="I37" s="23">
        <f t="shared" si="13"/>
        <v>3007441</v>
      </c>
      <c r="J37" s="23">
        <f t="shared" si="13"/>
        <v>158286</v>
      </c>
      <c r="K37" s="23">
        <f t="shared" si="13"/>
        <v>3165727</v>
      </c>
      <c r="L37" s="23">
        <f t="shared" si="13"/>
        <v>3007441</v>
      </c>
      <c r="M37" s="23">
        <f t="shared" si="13"/>
        <v>158286</v>
      </c>
      <c r="N37" s="22">
        <f t="shared" ref="N37:P37" si="14">N35+N36</f>
        <v>3165727</v>
      </c>
      <c r="O37" s="22">
        <f t="shared" si="14"/>
        <v>2931622.8258823329</v>
      </c>
      <c r="P37" s="22">
        <f t="shared" si="14"/>
        <v>2931622.8258823329</v>
      </c>
    </row>
    <row r="38" spans="1:16">
      <c r="O38" s="17"/>
    </row>
    <row r="39" spans="1:16" hidden="1">
      <c r="F39" s="25"/>
      <c r="G39" s="25"/>
      <c r="L39" s="24" t="s">
        <v>34</v>
      </c>
      <c r="M39" s="26">
        <v>3165727</v>
      </c>
      <c r="N39" s="1" t="s">
        <v>50</v>
      </c>
      <c r="P39" s="27">
        <f>M39/E37</f>
        <v>1</v>
      </c>
    </row>
    <row r="40" spans="1:16" ht="12.75" hidden="1" customHeight="1">
      <c r="L40" s="24" t="s">
        <v>35</v>
      </c>
      <c r="M40" s="26">
        <v>2931623</v>
      </c>
      <c r="N40" s="1" t="s">
        <v>51</v>
      </c>
      <c r="P40" s="27">
        <f>M40/H37</f>
        <v>0.92605047750485114</v>
      </c>
    </row>
    <row r="41" spans="1:16" hidden="1">
      <c r="L41" s="24" t="s">
        <v>58</v>
      </c>
      <c r="M41" s="26">
        <v>2931623</v>
      </c>
      <c r="N41" s="1" t="s">
        <v>59</v>
      </c>
      <c r="P41" s="27">
        <f>M41/K37</f>
        <v>0.92605047750485114</v>
      </c>
    </row>
    <row r="42" spans="1:16" hidden="1"/>
    <row r="43" spans="1:16" hidden="1"/>
    <row r="44" spans="1:16" hidden="1"/>
  </sheetData>
  <mergeCells count="14">
    <mergeCell ref="C2:J2"/>
    <mergeCell ref="A4:A5"/>
    <mergeCell ref="B4:B5"/>
    <mergeCell ref="C4:C5"/>
    <mergeCell ref="D4:D5"/>
    <mergeCell ref="E4:E5"/>
    <mergeCell ref="L4:M4"/>
    <mergeCell ref="N4:N5"/>
    <mergeCell ref="O4:O5"/>
    <mergeCell ref="P4:P5"/>
    <mergeCell ref="F4:G4"/>
    <mergeCell ref="H4:H5"/>
    <mergeCell ref="I4:J4"/>
    <mergeCell ref="K4:K5"/>
  </mergeCells>
  <pageMargins left="0.31496062992125984" right="0.31496062992125984" top="0.35433070866141736" bottom="0.35433070866141736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tabSelected="1" view="pageBreakPreview" zoomScale="90" zoomScaleNormal="100" zoomScaleSheetLayoutView="90" workbookViewId="0">
      <pane xSplit="2" ySplit="6" topLeftCell="C15" activePane="bottomRight" state="frozen"/>
      <selection pane="topRight" activeCell="C1" sqref="C1"/>
      <selection pane="bottomLeft" activeCell="A7" sqref="A7"/>
      <selection pane="bottomRight" activeCell="O37" sqref="O37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3.5703125" style="1" customWidth="1"/>
    <col min="15" max="15" width="13.140625" style="1" customWidth="1"/>
    <col min="16" max="16" width="13.28515625" style="1" customWidth="1"/>
    <col min="17" max="16384" width="9.140625" style="1"/>
  </cols>
  <sheetData>
    <row r="2" spans="1:16" ht="62.25" customHeight="1">
      <c r="C2" s="33" t="s">
        <v>54</v>
      </c>
      <c r="D2" s="33"/>
      <c r="E2" s="33"/>
      <c r="F2" s="33"/>
      <c r="G2" s="33"/>
      <c r="H2" s="33"/>
      <c r="I2" s="33"/>
      <c r="J2" s="33"/>
      <c r="K2" s="28"/>
      <c r="L2" s="2"/>
      <c r="M2" s="2"/>
    </row>
    <row r="4" spans="1:16" ht="20.25" customHeight="1">
      <c r="A4" s="34" t="s">
        <v>36</v>
      </c>
      <c r="B4" s="34" t="s">
        <v>37</v>
      </c>
      <c r="C4" s="29" t="s">
        <v>39</v>
      </c>
      <c r="D4" s="29" t="s">
        <v>38</v>
      </c>
      <c r="E4" s="31" t="s">
        <v>46</v>
      </c>
      <c r="F4" s="36" t="s">
        <v>33</v>
      </c>
      <c r="G4" s="37"/>
      <c r="H4" s="31" t="s">
        <v>47</v>
      </c>
      <c r="I4" s="36" t="s">
        <v>33</v>
      </c>
      <c r="J4" s="37"/>
      <c r="K4" s="31" t="s">
        <v>57</v>
      </c>
      <c r="L4" s="36" t="s">
        <v>33</v>
      </c>
      <c r="M4" s="37"/>
      <c r="N4" s="38" t="s">
        <v>48</v>
      </c>
      <c r="O4" s="38" t="s">
        <v>49</v>
      </c>
      <c r="P4" s="38" t="s">
        <v>56</v>
      </c>
    </row>
    <row r="5" spans="1:16" ht="171" customHeight="1">
      <c r="A5" s="35"/>
      <c r="B5" s="35"/>
      <c r="C5" s="30"/>
      <c r="D5" s="30"/>
      <c r="E5" s="32"/>
      <c r="F5" s="4" t="s">
        <v>31</v>
      </c>
      <c r="G5" s="3" t="s">
        <v>32</v>
      </c>
      <c r="H5" s="32"/>
      <c r="I5" s="4" t="s">
        <v>31</v>
      </c>
      <c r="J5" s="3" t="s">
        <v>32</v>
      </c>
      <c r="K5" s="32"/>
      <c r="L5" s="4" t="s">
        <v>31</v>
      </c>
      <c r="M5" s="3" t="s">
        <v>32</v>
      </c>
      <c r="N5" s="39"/>
      <c r="O5" s="39"/>
      <c r="P5" s="39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40</v>
      </c>
      <c r="F6" s="5" t="s">
        <v>41</v>
      </c>
      <c r="G6" s="5" t="s">
        <v>42</v>
      </c>
      <c r="H6" s="5">
        <v>8</v>
      </c>
      <c r="I6" s="5" t="s">
        <v>43</v>
      </c>
      <c r="J6" s="5" t="s">
        <v>44</v>
      </c>
      <c r="K6" s="20">
        <v>11</v>
      </c>
      <c r="L6" s="5" t="s">
        <v>45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F7</f>
        <v>0</v>
      </c>
      <c r="O7" s="9">
        <f>ROUND(F7*$P$40,0)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23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1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0" si="8">ROUND(K8*5/100,0)</f>
        <v>0</v>
      </c>
      <c r="N8" s="9">
        <f t="shared" ref="N8:N34" si="9">F8</f>
        <v>0</v>
      </c>
      <c r="O8" s="9">
        <f t="shared" ref="O8:O34" si="10">ROUND(F8*$P$40,0)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117240</v>
      </c>
      <c r="D9" s="18">
        <v>1.018</v>
      </c>
      <c r="E9" s="21">
        <f t="shared" si="0"/>
        <v>119350</v>
      </c>
      <c r="F9" s="9">
        <f>ROUND(E9*95/100,0)-1</f>
        <v>113382</v>
      </c>
      <c r="G9" s="9">
        <f t="shared" si="2"/>
        <v>5968</v>
      </c>
      <c r="H9" s="21">
        <f t="shared" si="3"/>
        <v>119350</v>
      </c>
      <c r="I9" s="9">
        <f>ROUND(H9*95/100,0)-1</f>
        <v>113382</v>
      </c>
      <c r="J9" s="9">
        <f t="shared" si="5"/>
        <v>5968</v>
      </c>
      <c r="K9" s="21">
        <f t="shared" si="6"/>
        <v>119350</v>
      </c>
      <c r="L9" s="9">
        <f>ROUND(K9*95/100,0)-1</f>
        <v>113382</v>
      </c>
      <c r="M9" s="9">
        <f t="shared" si="8"/>
        <v>5968</v>
      </c>
      <c r="N9" s="9">
        <f t="shared" si="9"/>
        <v>113382</v>
      </c>
      <c r="O9" s="9">
        <f>ROUND(F9*$P$40,0)</f>
        <v>104996</v>
      </c>
      <c r="P9" s="9">
        <f t="shared" si="11"/>
        <v>104996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0</v>
      </c>
      <c r="D13" s="18">
        <v>1.018</v>
      </c>
      <c r="E13" s="21">
        <f t="shared" si="0"/>
        <v>0</v>
      </c>
      <c r="F13" s="9">
        <f t="shared" si="1"/>
        <v>0</v>
      </c>
      <c r="G13" s="9">
        <f t="shared" si="2"/>
        <v>0</v>
      </c>
      <c r="H13" s="21">
        <f t="shared" si="3"/>
        <v>0</v>
      </c>
      <c r="I13" s="9">
        <f t="shared" si="4"/>
        <v>0</v>
      </c>
      <c r="J13" s="9">
        <f t="shared" si="5"/>
        <v>0</v>
      </c>
      <c r="K13" s="21">
        <f t="shared" si="6"/>
        <v>0</v>
      </c>
      <c r="L13" s="9">
        <f t="shared" si="7"/>
        <v>0</v>
      </c>
      <c r="M13" s="9">
        <f t="shared" si="8"/>
        <v>0</v>
      </c>
      <c r="N13" s="9">
        <f t="shared" si="9"/>
        <v>0</v>
      </c>
      <c r="O13" s="9">
        <f t="shared" si="10"/>
        <v>0</v>
      </c>
      <c r="P13" s="9">
        <f t="shared" si="11"/>
        <v>0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0</v>
      </c>
      <c r="D21" s="18">
        <v>1.018</v>
      </c>
      <c r="E21" s="21">
        <f t="shared" si="0"/>
        <v>0</v>
      </c>
      <c r="F21" s="9">
        <f t="shared" si="1"/>
        <v>0</v>
      </c>
      <c r="G21" s="9">
        <f t="shared" si="2"/>
        <v>0</v>
      </c>
      <c r="H21" s="21">
        <f t="shared" si="3"/>
        <v>0</v>
      </c>
      <c r="I21" s="9">
        <f t="shared" si="4"/>
        <v>0</v>
      </c>
      <c r="J21" s="9">
        <f t="shared" si="5"/>
        <v>0</v>
      </c>
      <c r="K21" s="21">
        <f t="shared" si="6"/>
        <v>0</v>
      </c>
      <c r="L21" s="9">
        <f t="shared" si="7"/>
        <v>0</v>
      </c>
      <c r="M21" s="9">
        <f t="shared" si="8"/>
        <v>0</v>
      </c>
      <c r="N21" s="9">
        <f t="shared" si="9"/>
        <v>0</v>
      </c>
      <c r="O21" s="9">
        <f t="shared" si="10"/>
        <v>0</v>
      </c>
      <c r="P21" s="9">
        <f t="shared" si="11"/>
        <v>0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ref="G24:G34" si="12">ROUND(E24*5/100,0)</f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0</v>
      </c>
      <c r="D25" s="18">
        <v>1.018</v>
      </c>
      <c r="E25" s="21">
        <f t="shared" si="0"/>
        <v>0</v>
      </c>
      <c r="F25" s="9">
        <f t="shared" si="1"/>
        <v>0</v>
      </c>
      <c r="G25" s="9">
        <f t="shared" si="12"/>
        <v>0</v>
      </c>
      <c r="H25" s="21">
        <f t="shared" si="3"/>
        <v>0</v>
      </c>
      <c r="I25" s="9">
        <f t="shared" si="4"/>
        <v>0</v>
      </c>
      <c r="J25" s="9">
        <f t="shared" si="5"/>
        <v>0</v>
      </c>
      <c r="K25" s="21">
        <f t="shared" si="6"/>
        <v>0</v>
      </c>
      <c r="L25" s="9">
        <f t="shared" si="7"/>
        <v>0</v>
      </c>
      <c r="M25" s="9">
        <f t="shared" si="8"/>
        <v>0</v>
      </c>
      <c r="N25" s="9">
        <f t="shared" si="9"/>
        <v>0</v>
      </c>
      <c r="O25" s="9">
        <f t="shared" si="10"/>
        <v>0</v>
      </c>
      <c r="P25" s="9">
        <f t="shared" si="11"/>
        <v>0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1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0</v>
      </c>
      <c r="D27" s="18">
        <v>1.018</v>
      </c>
      <c r="E27" s="21">
        <f t="shared" si="0"/>
        <v>0</v>
      </c>
      <c r="F27" s="9">
        <f t="shared" si="1"/>
        <v>0</v>
      </c>
      <c r="G27" s="9">
        <f t="shared" si="12"/>
        <v>0</v>
      </c>
      <c r="H27" s="21">
        <f t="shared" si="3"/>
        <v>0</v>
      </c>
      <c r="I27" s="9">
        <f t="shared" si="4"/>
        <v>0</v>
      </c>
      <c r="J27" s="9">
        <f t="shared" si="5"/>
        <v>0</v>
      </c>
      <c r="K27" s="21">
        <f t="shared" si="6"/>
        <v>0</v>
      </c>
      <c r="L27" s="9">
        <f t="shared" si="7"/>
        <v>0</v>
      </c>
      <c r="M27" s="9">
        <f t="shared" si="8"/>
        <v>0</v>
      </c>
      <c r="N27" s="9">
        <f t="shared" si="9"/>
        <v>0</v>
      </c>
      <c r="O27" s="9">
        <f t="shared" si="10"/>
        <v>0</v>
      </c>
      <c r="P27" s="9">
        <f t="shared" si="11"/>
        <v>0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1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1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1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1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ref="M31:M34" si="13">ROUND(K31*5/100,0)</f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12"/>
        <v>0</v>
      </c>
      <c r="H32" s="21">
        <f t="shared" si="3"/>
        <v>0</v>
      </c>
      <c r="I32" s="9">
        <f t="shared" si="4"/>
        <v>0</v>
      </c>
      <c r="J32" s="9">
        <f t="shared" ref="J32:J34" si="14">ROUND(H32*5/100,0)</f>
        <v>0</v>
      </c>
      <c r="K32" s="21">
        <f t="shared" si="6"/>
        <v>0</v>
      </c>
      <c r="L32" s="9">
        <f t="shared" si="7"/>
        <v>0</v>
      </c>
      <c r="M32" s="9">
        <f t="shared" si="13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12"/>
        <v>0</v>
      </c>
      <c r="H33" s="21">
        <f t="shared" si="3"/>
        <v>0</v>
      </c>
      <c r="I33" s="9">
        <f t="shared" si="4"/>
        <v>0</v>
      </c>
      <c r="J33" s="9">
        <f t="shared" si="14"/>
        <v>0</v>
      </c>
      <c r="K33" s="21">
        <f t="shared" si="6"/>
        <v>0</v>
      </c>
      <c r="L33" s="9">
        <f t="shared" si="7"/>
        <v>0</v>
      </c>
      <c r="M33" s="9">
        <f t="shared" si="13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si="1"/>
        <v>0</v>
      </c>
      <c r="G34" s="9">
        <f t="shared" si="12"/>
        <v>0</v>
      </c>
      <c r="H34" s="21">
        <f t="shared" si="3"/>
        <v>0</v>
      </c>
      <c r="I34" s="9">
        <f t="shared" si="4"/>
        <v>0</v>
      </c>
      <c r="J34" s="9">
        <f t="shared" si="14"/>
        <v>0</v>
      </c>
      <c r="K34" s="21">
        <f t="shared" si="6"/>
        <v>0</v>
      </c>
      <c r="L34" s="9">
        <f t="shared" si="7"/>
        <v>0</v>
      </c>
      <c r="M34" s="9">
        <f t="shared" si="13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117240</v>
      </c>
      <c r="D35" s="19">
        <v>1.018</v>
      </c>
      <c r="E35" s="13">
        <f>E7+E8+E9+E10+E11+E12+E13+E14+E15+E16+E17+E18+E19+E20+E21+E22+E23+E24+E25+E26+E27+E28+E29+E30+E31+E32+E33+E34</f>
        <v>119350</v>
      </c>
      <c r="F35" s="13">
        <f>F7+F8+F9+F10+F11+F12+F13+F14+F15+F16+F17+F18+F19+F20+F21+F22+F23+F24+F25+F26+F27+F28+F29+F30+F31+F32+F33+F34</f>
        <v>113382</v>
      </c>
      <c r="G35" s="13">
        <f>G7+G8+G9+G10+G11+G12+G13+G14+G15+G16+G17+G18+G19+G20+G21+G22+G23+G24+G25+G26+G27+G28+G29+G30+G31+G32+G33+G34</f>
        <v>5968</v>
      </c>
      <c r="H35" s="13">
        <f>H7+H8+H9+H10+H11+H12+H13+H14+H15+H16+H17+H18+H19+H20+H21+H22+H23+H24+H25+H26+H27+H28+H29+H30+H31+H32+H33+H34</f>
        <v>119350</v>
      </c>
      <c r="I35" s="13">
        <f>I7+I8+I9+I10+I11+I12+I13+I14+I15+I16+I17+I18+I19+I20+I21+I22+I23+I24+I25+I26+I27+I28+I29+I30+I31+I32+I33+I34</f>
        <v>113382</v>
      </c>
      <c r="J35" s="13">
        <f t="shared" ref="J35:M35" si="15">J7+J8+J9+J10+J11+J12+J13+J14+J15+J16+J17+J18+J19+J20+J21+J22+J23+J24+J25+J26+J27+J28+J29+J30+J31+J32+J33+J34</f>
        <v>5968</v>
      </c>
      <c r="K35" s="13">
        <f t="shared" si="15"/>
        <v>119350</v>
      </c>
      <c r="L35" s="13">
        <f t="shared" si="15"/>
        <v>113382</v>
      </c>
      <c r="M35" s="13">
        <f t="shared" si="15"/>
        <v>5968</v>
      </c>
      <c r="N35" s="14">
        <f>N7+N8+N9+N10+N11+N12+N13+N14+N15+N16+N17+N18+N19+N20+N21+N22+N23+N24+N25+N26+N27+N28+N29+N30+N31+N32+N33+N34</f>
        <v>113382</v>
      </c>
      <c r="O35" s="14">
        <f>O7+O8+O9+O10+O11+O12+O13+O14+O15+O16+O17+O18+O19+O20+O21+O22+O23+O24+O25+O26+O27+O28+O29+O30+O31+O32+O33+O34</f>
        <v>104996</v>
      </c>
      <c r="P35" s="14">
        <f>P7+P8+P9+P10+P11+P12+P13+P14+P15+P16+P17+P18+P19+P20+P21+P22+P23+P24+P25+P26+P27+P28+P29+P30+P31+P32+P33+P34</f>
        <v>104996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G35</f>
        <v>5968</v>
      </c>
      <c r="O36" s="22">
        <v>5527</v>
      </c>
      <c r="P36" s="22">
        <f>O36</f>
        <v>5527</v>
      </c>
    </row>
    <row r="37" spans="1:16">
      <c r="A37" s="15"/>
      <c r="B37" s="16" t="s">
        <v>2</v>
      </c>
      <c r="C37" s="16"/>
      <c r="D37" s="16"/>
      <c r="E37" s="23">
        <f>E35</f>
        <v>119350</v>
      </c>
      <c r="F37" s="23">
        <f t="shared" ref="F37:M37" si="16">F35</f>
        <v>113382</v>
      </c>
      <c r="G37" s="23">
        <f t="shared" si="16"/>
        <v>5968</v>
      </c>
      <c r="H37" s="23">
        <f t="shared" si="16"/>
        <v>119350</v>
      </c>
      <c r="I37" s="23">
        <f t="shared" si="16"/>
        <v>113382</v>
      </c>
      <c r="J37" s="23">
        <f t="shared" si="16"/>
        <v>5968</v>
      </c>
      <c r="K37" s="23">
        <f t="shared" si="16"/>
        <v>119350</v>
      </c>
      <c r="L37" s="23">
        <f t="shared" si="16"/>
        <v>113382</v>
      </c>
      <c r="M37" s="23">
        <f t="shared" si="16"/>
        <v>5968</v>
      </c>
      <c r="N37" s="22">
        <f t="shared" ref="N37:P37" si="17">N35+N36</f>
        <v>119350</v>
      </c>
      <c r="O37" s="22">
        <f t="shared" si="17"/>
        <v>110523</v>
      </c>
      <c r="P37" s="22">
        <f t="shared" si="17"/>
        <v>110523</v>
      </c>
    </row>
    <row r="38" spans="1:16">
      <c r="O38" s="17"/>
    </row>
    <row r="39" spans="1:16">
      <c r="L39" s="24" t="s">
        <v>34</v>
      </c>
      <c r="M39" s="26">
        <v>119350</v>
      </c>
      <c r="N39" s="1" t="s">
        <v>50</v>
      </c>
      <c r="P39" s="27">
        <f>M39/E37</f>
        <v>1</v>
      </c>
    </row>
    <row r="40" spans="1:16" ht="12.75" customHeight="1">
      <c r="G40" s="25"/>
      <c r="L40" s="24" t="s">
        <v>35</v>
      </c>
      <c r="M40" s="26">
        <v>110523</v>
      </c>
      <c r="N40" s="1" t="s">
        <v>51</v>
      </c>
      <c r="P40" s="27">
        <f>M40/H37</f>
        <v>0.92604105571847506</v>
      </c>
    </row>
    <row r="41" spans="1:16">
      <c r="L41" s="24" t="s">
        <v>58</v>
      </c>
      <c r="M41" s="26">
        <v>110523</v>
      </c>
      <c r="N41" s="1" t="s">
        <v>59</v>
      </c>
      <c r="P41" s="27">
        <f>M41/K37</f>
        <v>0.92604105571847506</v>
      </c>
    </row>
  </sheetData>
  <mergeCells count="14">
    <mergeCell ref="C2:J2"/>
    <mergeCell ref="A4:A5"/>
    <mergeCell ref="B4:B5"/>
    <mergeCell ref="C4:C5"/>
    <mergeCell ref="D4:D5"/>
    <mergeCell ref="E4:E5"/>
    <mergeCell ref="L4:M4"/>
    <mergeCell ref="N4:N5"/>
    <mergeCell ref="O4:O5"/>
    <mergeCell ref="P4:P5"/>
    <mergeCell ref="F4:G4"/>
    <mergeCell ref="H4:H5"/>
    <mergeCell ref="I4:J4"/>
    <mergeCell ref="K4:K5"/>
  </mergeCells>
  <pageMargins left="0.31496062992125984" right="0.31496062992125984" top="0.35433070866141736" bottom="0.35433070866141736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90" zoomScaleNormal="10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I1" sqref="I1:K1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3.42578125" style="1" customWidth="1"/>
    <col min="6" max="6" width="15.42578125" style="1" customWidth="1"/>
    <col min="7" max="7" width="17" style="1" customWidth="1"/>
    <col min="8" max="8" width="14.7109375" style="1" customWidth="1"/>
    <col min="9" max="9" width="16.140625" style="1" customWidth="1"/>
    <col min="10" max="10" width="17.28515625" style="1" customWidth="1"/>
    <col min="11" max="11" width="14.5703125" style="1" customWidth="1"/>
    <col min="12" max="12" width="12.7109375" style="1" customWidth="1"/>
    <col min="13" max="13" width="13.7109375" style="1" customWidth="1"/>
    <col min="14" max="14" width="12" style="1" customWidth="1"/>
    <col min="15" max="15" width="12.28515625" style="1" customWidth="1"/>
    <col min="16" max="16" width="13.28515625" style="1" customWidth="1"/>
    <col min="17" max="16384" width="9.140625" style="1"/>
  </cols>
  <sheetData>
    <row r="1" spans="1:16" ht="19.5" customHeight="1">
      <c r="I1" s="41" t="s">
        <v>60</v>
      </c>
      <c r="J1" s="41"/>
      <c r="K1" s="41"/>
    </row>
    <row r="2" spans="1:16" ht="10.5" customHeight="1"/>
    <row r="3" spans="1:16" ht="57" customHeight="1">
      <c r="C3" s="33" t="s">
        <v>55</v>
      </c>
      <c r="D3" s="33"/>
      <c r="E3" s="33"/>
      <c r="F3" s="33"/>
      <c r="G3" s="33"/>
      <c r="H3" s="33"/>
      <c r="I3" s="33"/>
      <c r="J3" s="33"/>
      <c r="K3" s="28"/>
      <c r="L3" s="2"/>
      <c r="M3" s="2"/>
    </row>
    <row r="5" spans="1:16" ht="20.25" customHeight="1">
      <c r="A5" s="34" t="s">
        <v>36</v>
      </c>
      <c r="B5" s="34" t="s">
        <v>37</v>
      </c>
      <c r="C5" s="29" t="s">
        <v>39</v>
      </c>
      <c r="D5" s="29" t="s">
        <v>38</v>
      </c>
      <c r="E5" s="31" t="s">
        <v>46</v>
      </c>
      <c r="F5" s="36" t="s">
        <v>33</v>
      </c>
      <c r="G5" s="37"/>
      <c r="H5" s="31" t="s">
        <v>47</v>
      </c>
      <c r="I5" s="36" t="s">
        <v>33</v>
      </c>
      <c r="J5" s="37"/>
      <c r="K5" s="31" t="s">
        <v>57</v>
      </c>
      <c r="L5" s="36" t="s">
        <v>33</v>
      </c>
      <c r="M5" s="37"/>
      <c r="N5" s="38" t="s">
        <v>48</v>
      </c>
      <c r="O5" s="38" t="s">
        <v>49</v>
      </c>
      <c r="P5" s="38" t="s">
        <v>56</v>
      </c>
    </row>
    <row r="6" spans="1:16" ht="177.75" customHeight="1">
      <c r="A6" s="35"/>
      <c r="B6" s="35"/>
      <c r="C6" s="30"/>
      <c r="D6" s="30"/>
      <c r="E6" s="32"/>
      <c r="F6" s="4" t="s">
        <v>31</v>
      </c>
      <c r="G6" s="3" t="s">
        <v>32</v>
      </c>
      <c r="H6" s="32"/>
      <c r="I6" s="4" t="s">
        <v>31</v>
      </c>
      <c r="J6" s="3" t="s">
        <v>32</v>
      </c>
      <c r="K6" s="32"/>
      <c r="L6" s="4" t="s">
        <v>31</v>
      </c>
      <c r="M6" s="3" t="s">
        <v>32</v>
      </c>
      <c r="N6" s="39"/>
      <c r="O6" s="39"/>
      <c r="P6" s="39"/>
    </row>
    <row r="7" spans="1:16" ht="18" customHeight="1">
      <c r="A7" s="5">
        <v>1</v>
      </c>
      <c r="B7" s="5">
        <f>A7+1</f>
        <v>2</v>
      </c>
      <c r="C7" s="5">
        <v>3</v>
      </c>
      <c r="D7" s="5">
        <v>4</v>
      </c>
      <c r="E7" s="5" t="s">
        <v>40</v>
      </c>
      <c r="F7" s="5" t="s">
        <v>41</v>
      </c>
      <c r="G7" s="5" t="s">
        <v>42</v>
      </c>
      <c r="H7" s="5">
        <v>8</v>
      </c>
      <c r="I7" s="5" t="s">
        <v>43</v>
      </c>
      <c r="J7" s="5" t="s">
        <v>44</v>
      </c>
      <c r="K7" s="20">
        <v>11</v>
      </c>
      <c r="L7" s="5" t="s">
        <v>45</v>
      </c>
      <c r="M7" s="5">
        <v>13</v>
      </c>
      <c r="N7" s="5">
        <v>14</v>
      </c>
      <c r="O7" s="5">
        <v>15</v>
      </c>
      <c r="P7" s="6">
        <v>16</v>
      </c>
    </row>
    <row r="8" spans="1:16">
      <c r="A8" s="7">
        <v>1</v>
      </c>
      <c r="B8" s="8" t="s">
        <v>3</v>
      </c>
      <c r="C8" s="9">
        <f>'0701'!C7+'0702'!C7+'0703'!C7</f>
        <v>0</v>
      </c>
      <c r="D8" s="18">
        <v>1.018</v>
      </c>
      <c r="E8" s="21">
        <f>'0701'!E7+'0702'!E7+'0703'!E7</f>
        <v>0</v>
      </c>
      <c r="F8" s="9">
        <f>'0701'!F7+'0702'!F7+'0703'!F7</f>
        <v>0</v>
      </c>
      <c r="G8" s="9">
        <f>'0701'!G7+'0702'!G7+'0703'!G7</f>
        <v>0</v>
      </c>
      <c r="H8" s="21">
        <f>'0701'!H7+'0702'!H7+'0703'!H7</f>
        <v>0</v>
      </c>
      <c r="I8" s="9">
        <f>'0701'!I7+'0702'!I7+'0703'!I7</f>
        <v>0</v>
      </c>
      <c r="J8" s="9">
        <f>'0701'!J7+'0702'!J7+'0703'!J7</f>
        <v>0</v>
      </c>
      <c r="K8" s="21">
        <f>'0701'!K7+'0702'!K7+'0703'!K7</f>
        <v>0</v>
      </c>
      <c r="L8" s="9">
        <f>'0701'!L7+'0702'!L7+'0703'!L7</f>
        <v>0</v>
      </c>
      <c r="M8" s="9">
        <f>'0701'!M7+'0702'!M7+'0703'!M7</f>
        <v>0</v>
      </c>
      <c r="N8" s="9">
        <f>'0701'!N7+'0702'!N7+'0703'!N7</f>
        <v>0</v>
      </c>
      <c r="O8" s="9">
        <f>'0701'!O7+'0702'!O7+'0703'!O7</f>
        <v>0</v>
      </c>
      <c r="P8" s="9">
        <f>O8</f>
        <v>0</v>
      </c>
    </row>
    <row r="9" spans="1:16">
      <c r="A9" s="7">
        <v>2</v>
      </c>
      <c r="B9" s="8" t="s">
        <v>4</v>
      </c>
      <c r="C9" s="9">
        <f>'0701'!C8+'0702'!C8+'0703'!C8</f>
        <v>0</v>
      </c>
      <c r="D9" s="18">
        <v>1.018</v>
      </c>
      <c r="E9" s="21">
        <f>'0701'!E8+'0702'!E8+'0703'!E8</f>
        <v>0</v>
      </c>
      <c r="F9" s="9">
        <f>'0701'!F8+'0702'!F8+'0703'!F8</f>
        <v>0</v>
      </c>
      <c r="G9" s="9">
        <f>'0701'!G8+'0702'!G8+'0703'!G8</f>
        <v>0</v>
      </c>
      <c r="H9" s="21">
        <f>'0701'!H8+'0702'!H8+'0703'!H8</f>
        <v>0</v>
      </c>
      <c r="I9" s="9">
        <f>'0701'!I8+'0702'!I8+'0703'!I8</f>
        <v>0</v>
      </c>
      <c r="J9" s="9">
        <f>'0701'!J8+'0702'!J8+'0703'!J8</f>
        <v>0</v>
      </c>
      <c r="K9" s="21">
        <f>'0701'!K8+'0702'!K8+'0703'!K8</f>
        <v>0</v>
      </c>
      <c r="L9" s="9">
        <f>'0701'!L8+'0702'!L8+'0703'!L8</f>
        <v>0</v>
      </c>
      <c r="M9" s="9">
        <f>'0701'!M8+'0702'!M8+'0703'!M8</f>
        <v>0</v>
      </c>
      <c r="N9" s="9">
        <f>'0701'!N8+'0702'!N8+'0703'!N8</f>
        <v>0</v>
      </c>
      <c r="O9" s="9">
        <f>'0701'!O8+'0702'!O8+'0703'!O8</f>
        <v>0</v>
      </c>
      <c r="P9" s="9">
        <f t="shared" ref="P9:P35" si="0">O9</f>
        <v>0</v>
      </c>
    </row>
    <row r="10" spans="1:16">
      <c r="A10" s="7">
        <v>3</v>
      </c>
      <c r="B10" s="8" t="s">
        <v>5</v>
      </c>
      <c r="C10" s="9">
        <f>'0701'!C9+'0702'!C9+'0703'!C9</f>
        <v>351720</v>
      </c>
      <c r="D10" s="18">
        <v>1.018</v>
      </c>
      <c r="E10" s="21">
        <f>'0701'!E9+'0702'!E9+'0703'!E9</f>
        <v>358051</v>
      </c>
      <c r="F10" s="9">
        <f>'0701'!F9+'0702'!F9+'0703'!F9</f>
        <v>340148</v>
      </c>
      <c r="G10" s="9">
        <f>'0701'!G9+'0702'!G9+'0703'!G9</f>
        <v>17903</v>
      </c>
      <c r="H10" s="21">
        <f>'0701'!H9+'0702'!H9+'0703'!H9</f>
        <v>358051</v>
      </c>
      <c r="I10" s="9">
        <f>'0701'!I9+'0702'!I9+'0703'!I9</f>
        <v>340148</v>
      </c>
      <c r="J10" s="9">
        <f>'0701'!J9+'0702'!J9+'0703'!J9</f>
        <v>17903</v>
      </c>
      <c r="K10" s="21">
        <f>'0701'!K9+'0702'!K9+'0703'!K9</f>
        <v>358051</v>
      </c>
      <c r="L10" s="9">
        <f>'0701'!L9+'0702'!L9+'0703'!L9</f>
        <v>340148</v>
      </c>
      <c r="M10" s="9">
        <f>'0701'!M9+'0702'!M9+'0703'!M9</f>
        <v>17903</v>
      </c>
      <c r="N10" s="9">
        <f>'0701'!N9+'0702'!N9+'0703'!N9</f>
        <v>340148</v>
      </c>
      <c r="O10" s="9">
        <f>'0701'!O9+'0702'!O9+'0703'!O9</f>
        <v>314993</v>
      </c>
      <c r="P10" s="9">
        <f t="shared" si="0"/>
        <v>314993</v>
      </c>
    </row>
    <row r="11" spans="1:16">
      <c r="A11" s="7">
        <v>4</v>
      </c>
      <c r="B11" s="8" t="s">
        <v>6</v>
      </c>
      <c r="C11" s="9">
        <f>'0701'!C10+'0702'!C10+'0703'!C10</f>
        <v>0</v>
      </c>
      <c r="D11" s="18">
        <v>1.018</v>
      </c>
      <c r="E11" s="21">
        <f>'0701'!E10+'0702'!E10+'0703'!E10</f>
        <v>0</v>
      </c>
      <c r="F11" s="9">
        <f>'0701'!F10+'0702'!F10+'0703'!F10</f>
        <v>0</v>
      </c>
      <c r="G11" s="9">
        <f>'0701'!G10+'0702'!G10+'0703'!G10</f>
        <v>0</v>
      </c>
      <c r="H11" s="21">
        <f>'0701'!H10+'0702'!H10+'0703'!H10</f>
        <v>0</v>
      </c>
      <c r="I11" s="9">
        <f>'0701'!I10+'0702'!I10+'0703'!I10</f>
        <v>0</v>
      </c>
      <c r="J11" s="9">
        <f>'0701'!J10+'0702'!J10+'0703'!J10</f>
        <v>0</v>
      </c>
      <c r="K11" s="21">
        <f>'0701'!K10+'0702'!K10+'0703'!K10</f>
        <v>0</v>
      </c>
      <c r="L11" s="9">
        <f>'0701'!L10+'0702'!L10+'0703'!L10</f>
        <v>0</v>
      </c>
      <c r="M11" s="9">
        <f>'0701'!M10+'0702'!M10+'0703'!M10</f>
        <v>0</v>
      </c>
      <c r="N11" s="9">
        <f>'0701'!N10+'0702'!N10+'0703'!N10</f>
        <v>0</v>
      </c>
      <c r="O11" s="9">
        <f>'0701'!O10+'0702'!O10+'0703'!O10</f>
        <v>0</v>
      </c>
      <c r="P11" s="9">
        <f t="shared" si="0"/>
        <v>0</v>
      </c>
    </row>
    <row r="12" spans="1:16">
      <c r="A12" s="7">
        <v>5</v>
      </c>
      <c r="B12" s="10" t="s">
        <v>7</v>
      </c>
      <c r="C12" s="9">
        <f>'0701'!C11+'0702'!C11+'0703'!C11</f>
        <v>0</v>
      </c>
      <c r="D12" s="18">
        <v>1.018</v>
      </c>
      <c r="E12" s="21">
        <f>'0701'!E11+'0702'!E11+'0703'!E11</f>
        <v>0</v>
      </c>
      <c r="F12" s="9">
        <f>'0701'!F11+'0702'!F11+'0703'!F11</f>
        <v>0</v>
      </c>
      <c r="G12" s="9">
        <f>'0701'!G11+'0702'!G11+'0703'!G11</f>
        <v>0</v>
      </c>
      <c r="H12" s="21">
        <f>'0701'!H11+'0702'!H11+'0703'!H11</f>
        <v>0</v>
      </c>
      <c r="I12" s="9">
        <f>'0701'!I11+'0702'!I11+'0703'!I11</f>
        <v>0</v>
      </c>
      <c r="J12" s="9">
        <f>'0701'!J11+'0702'!J11+'0703'!J11</f>
        <v>0</v>
      </c>
      <c r="K12" s="21">
        <f>'0701'!K11+'0702'!K11+'0703'!K11</f>
        <v>0</v>
      </c>
      <c r="L12" s="9">
        <f>'0701'!L11+'0702'!L11+'0703'!L11</f>
        <v>0</v>
      </c>
      <c r="M12" s="9">
        <f>'0701'!M11+'0702'!M11+'0703'!M11</f>
        <v>0</v>
      </c>
      <c r="N12" s="9">
        <f>'0701'!N11+'0702'!N11+'0703'!N11</f>
        <v>0</v>
      </c>
      <c r="O12" s="9">
        <f>'0701'!O11+'0702'!O11+'0703'!O11</f>
        <v>0</v>
      </c>
      <c r="P12" s="9">
        <f t="shared" si="0"/>
        <v>0</v>
      </c>
    </row>
    <row r="13" spans="1:16">
      <c r="A13" s="7">
        <v>6</v>
      </c>
      <c r="B13" s="10" t="s">
        <v>8</v>
      </c>
      <c r="C13" s="9">
        <f>'0701'!C12+'0702'!C12+'0703'!C12</f>
        <v>0</v>
      </c>
      <c r="D13" s="18">
        <v>1.018</v>
      </c>
      <c r="E13" s="21">
        <f>'0701'!E12+'0702'!E12+'0703'!E12</f>
        <v>0</v>
      </c>
      <c r="F13" s="9">
        <f>'0701'!F12+'0702'!F12+'0703'!F12</f>
        <v>0</v>
      </c>
      <c r="G13" s="9">
        <f>'0701'!G12+'0702'!G12+'0703'!G12</f>
        <v>0</v>
      </c>
      <c r="H13" s="21">
        <f>'0701'!H12+'0702'!H12+'0703'!H12</f>
        <v>0</v>
      </c>
      <c r="I13" s="9">
        <f>'0701'!I12+'0702'!I12+'0703'!I12</f>
        <v>0</v>
      </c>
      <c r="J13" s="9">
        <f>'0701'!J12+'0702'!J12+'0703'!J12</f>
        <v>0</v>
      </c>
      <c r="K13" s="21">
        <f>'0701'!K12+'0702'!K12+'0703'!K12</f>
        <v>0</v>
      </c>
      <c r="L13" s="9">
        <f>'0701'!L12+'0702'!L12+'0703'!L12</f>
        <v>0</v>
      </c>
      <c r="M13" s="9">
        <f>'0701'!M12+'0702'!M12+'0703'!M12</f>
        <v>0</v>
      </c>
      <c r="N13" s="9">
        <f>'0701'!N12+'0702'!N12+'0703'!N12</f>
        <v>0</v>
      </c>
      <c r="O13" s="9">
        <f>'0701'!O12+'0702'!O12+'0703'!O12</f>
        <v>0</v>
      </c>
      <c r="P13" s="9">
        <f t="shared" si="0"/>
        <v>0</v>
      </c>
    </row>
    <row r="14" spans="1:16">
      <c r="A14" s="7">
        <v>7</v>
      </c>
      <c r="B14" s="10" t="s">
        <v>9</v>
      </c>
      <c r="C14" s="9">
        <f>'0701'!C13+'0702'!C13+'0703'!C13</f>
        <v>396000</v>
      </c>
      <c r="D14" s="18">
        <v>1.018</v>
      </c>
      <c r="E14" s="21">
        <f>'0701'!E13+'0702'!E13+'0703'!E13</f>
        <v>403128</v>
      </c>
      <c r="F14" s="9">
        <f>'0701'!F13+'0702'!F13+'0703'!F13</f>
        <v>382972</v>
      </c>
      <c r="G14" s="9">
        <f>'0701'!G13+'0702'!G13+'0703'!G13</f>
        <v>20156</v>
      </c>
      <c r="H14" s="21">
        <f>'0701'!H13+'0702'!H13+'0703'!H13</f>
        <v>403128</v>
      </c>
      <c r="I14" s="9">
        <f>'0701'!I13+'0702'!I13+'0703'!I13</f>
        <v>382972</v>
      </c>
      <c r="J14" s="9">
        <f>'0701'!J13+'0702'!J13+'0703'!J13</f>
        <v>20156</v>
      </c>
      <c r="K14" s="21">
        <f>'0701'!K13+'0702'!K13+'0703'!K13</f>
        <v>403128</v>
      </c>
      <c r="L14" s="9">
        <f>'0701'!L13+'0702'!L13+'0703'!L13</f>
        <v>382972</v>
      </c>
      <c r="M14" s="9">
        <f>'0701'!M13+'0702'!M13+'0703'!M13</f>
        <v>20156</v>
      </c>
      <c r="N14" s="9">
        <f>'0701'!N13+'0702'!N13+'0703'!N13</f>
        <v>382972</v>
      </c>
      <c r="O14" s="9">
        <f>'0701'!O13+'0702'!O13+'0703'!O13</f>
        <v>354651</v>
      </c>
      <c r="P14" s="9">
        <f t="shared" si="0"/>
        <v>354651</v>
      </c>
    </row>
    <row r="15" spans="1:16">
      <c r="A15" s="7">
        <v>8</v>
      </c>
      <c r="B15" s="10" t="s">
        <v>10</v>
      </c>
      <c r="C15" s="9">
        <f>'0701'!C14+'0702'!C14+'0703'!C14</f>
        <v>27588</v>
      </c>
      <c r="D15" s="18">
        <v>1.018</v>
      </c>
      <c r="E15" s="21">
        <f>'0701'!E14+'0702'!E14+'0703'!E14</f>
        <v>28085</v>
      </c>
      <c r="F15" s="9">
        <f>'0701'!F14+'0702'!F14+'0703'!F14</f>
        <v>26681</v>
      </c>
      <c r="G15" s="9">
        <f>'0701'!G14+'0702'!G14+'0703'!G14</f>
        <v>1404</v>
      </c>
      <c r="H15" s="21">
        <f>'0701'!H14+'0702'!H14+'0703'!H14</f>
        <v>28085</v>
      </c>
      <c r="I15" s="9">
        <f>'0701'!I14+'0702'!I14+'0703'!I14</f>
        <v>26681</v>
      </c>
      <c r="J15" s="9">
        <f>'0701'!J14+'0702'!J14+'0703'!J14</f>
        <v>1404</v>
      </c>
      <c r="K15" s="21">
        <f>'0701'!K14+'0702'!K14+'0703'!K14</f>
        <v>28085</v>
      </c>
      <c r="L15" s="9">
        <f>'0701'!L14+'0702'!L14+'0703'!L14</f>
        <v>26681</v>
      </c>
      <c r="M15" s="9">
        <f>'0701'!M14+'0702'!M14+'0703'!M14</f>
        <v>1404</v>
      </c>
      <c r="N15" s="9">
        <f>'0701'!N14+'0702'!N14+'0703'!N14</f>
        <v>26681</v>
      </c>
      <c r="O15" s="9">
        <f>'0701'!O14+'0702'!O14+'0703'!O14</f>
        <v>24708</v>
      </c>
      <c r="P15" s="9">
        <f t="shared" si="0"/>
        <v>24708</v>
      </c>
    </row>
    <row r="16" spans="1:16">
      <c r="A16" s="7">
        <v>9</v>
      </c>
      <c r="B16" s="10" t="s">
        <v>11</v>
      </c>
      <c r="C16" s="9">
        <f>'0701'!C15+'0702'!C15+'0703'!C15</f>
        <v>0</v>
      </c>
      <c r="D16" s="18">
        <v>1.018</v>
      </c>
      <c r="E16" s="21">
        <f>'0701'!E15+'0702'!E15+'0703'!E15</f>
        <v>0</v>
      </c>
      <c r="F16" s="9">
        <f>'0701'!F15+'0702'!F15+'0703'!F15</f>
        <v>0</v>
      </c>
      <c r="G16" s="9">
        <f>'0701'!G15+'0702'!G15+'0703'!G15</f>
        <v>0</v>
      </c>
      <c r="H16" s="21">
        <f>'0701'!H15+'0702'!H15+'0703'!H15</f>
        <v>0</v>
      </c>
      <c r="I16" s="9">
        <f>'0701'!I15+'0702'!I15+'0703'!I15</f>
        <v>0</v>
      </c>
      <c r="J16" s="9">
        <f>'0701'!J15+'0702'!J15+'0703'!J15</f>
        <v>0</v>
      </c>
      <c r="K16" s="21">
        <f>'0701'!K15+'0702'!K15+'0703'!K15</f>
        <v>0</v>
      </c>
      <c r="L16" s="9">
        <f>'0701'!L15+'0702'!L15+'0703'!L15</f>
        <v>0</v>
      </c>
      <c r="M16" s="9">
        <f>'0701'!M15+'0702'!M15+'0703'!M15</f>
        <v>0</v>
      </c>
      <c r="N16" s="9">
        <f>'0701'!N15+'0702'!N15+'0703'!N15</f>
        <v>0</v>
      </c>
      <c r="O16" s="9">
        <f>'0701'!O15+'0702'!O15+'0703'!O15</f>
        <v>0</v>
      </c>
      <c r="P16" s="9">
        <f t="shared" si="0"/>
        <v>0</v>
      </c>
    </row>
    <row r="17" spans="1:16">
      <c r="A17" s="7">
        <v>10</v>
      </c>
      <c r="B17" s="10" t="s">
        <v>12</v>
      </c>
      <c r="C17" s="9">
        <f>'0701'!C16+'0702'!C16+'0703'!C16</f>
        <v>0</v>
      </c>
      <c r="D17" s="18">
        <v>1.018</v>
      </c>
      <c r="E17" s="21">
        <f>'0701'!E16+'0702'!E16+'0703'!E16</f>
        <v>0</v>
      </c>
      <c r="F17" s="9">
        <f>'0701'!F16+'0702'!F16+'0703'!F16</f>
        <v>0</v>
      </c>
      <c r="G17" s="9">
        <f>'0701'!G16+'0702'!G16+'0703'!G16</f>
        <v>0</v>
      </c>
      <c r="H17" s="21">
        <f>'0701'!H16+'0702'!H16+'0703'!H16</f>
        <v>0</v>
      </c>
      <c r="I17" s="9">
        <f>'0701'!I16+'0702'!I16+'0703'!I16</f>
        <v>0</v>
      </c>
      <c r="J17" s="9">
        <f>'0701'!J16+'0702'!J16+'0703'!J16</f>
        <v>0</v>
      </c>
      <c r="K17" s="21">
        <f>'0701'!K16+'0702'!K16+'0703'!K16</f>
        <v>0</v>
      </c>
      <c r="L17" s="9">
        <f>'0701'!L16+'0702'!L16+'0703'!L16</f>
        <v>0</v>
      </c>
      <c r="M17" s="9">
        <f>'0701'!M16+'0702'!M16+'0703'!M16</f>
        <v>0</v>
      </c>
      <c r="N17" s="9">
        <f>'0701'!N16+'0702'!N16+'0703'!N16</f>
        <v>0</v>
      </c>
      <c r="O17" s="9">
        <f>'0701'!O16+'0702'!O16+'0703'!O16</f>
        <v>0</v>
      </c>
      <c r="P17" s="9">
        <f t="shared" si="0"/>
        <v>0</v>
      </c>
    </row>
    <row r="18" spans="1:16">
      <c r="A18" s="7">
        <v>11</v>
      </c>
      <c r="B18" s="10" t="s">
        <v>13</v>
      </c>
      <c r="C18" s="9">
        <f>'0701'!C17+'0702'!C17+'0703'!C17</f>
        <v>0</v>
      </c>
      <c r="D18" s="18">
        <v>1.018</v>
      </c>
      <c r="E18" s="21">
        <f>'0701'!E17+'0702'!E17+'0703'!E17</f>
        <v>0</v>
      </c>
      <c r="F18" s="9">
        <f>'0701'!F17+'0702'!F17+'0703'!F17</f>
        <v>0</v>
      </c>
      <c r="G18" s="9">
        <f>'0701'!G17+'0702'!G17+'0703'!G17</f>
        <v>0</v>
      </c>
      <c r="H18" s="21">
        <f>'0701'!H17+'0702'!H17+'0703'!H17</f>
        <v>0</v>
      </c>
      <c r="I18" s="9">
        <f>'0701'!I17+'0702'!I17+'0703'!I17</f>
        <v>0</v>
      </c>
      <c r="J18" s="9">
        <f>'0701'!J17+'0702'!J17+'0703'!J17</f>
        <v>0</v>
      </c>
      <c r="K18" s="21">
        <f>'0701'!K17+'0702'!K17+'0703'!K17</f>
        <v>0</v>
      </c>
      <c r="L18" s="9">
        <f>'0701'!L17+'0702'!L17+'0703'!L17</f>
        <v>0</v>
      </c>
      <c r="M18" s="9">
        <f>'0701'!M17+'0702'!M17+'0703'!M17</f>
        <v>0</v>
      </c>
      <c r="N18" s="9">
        <f>'0701'!N17+'0702'!N17+'0703'!N17</f>
        <v>0</v>
      </c>
      <c r="O18" s="9">
        <f>'0701'!O17+'0702'!O17+'0703'!O17</f>
        <v>0</v>
      </c>
      <c r="P18" s="9">
        <f t="shared" si="0"/>
        <v>0</v>
      </c>
    </row>
    <row r="19" spans="1:16">
      <c r="A19" s="7">
        <v>12</v>
      </c>
      <c r="B19" s="10" t="s">
        <v>14</v>
      </c>
      <c r="C19" s="9">
        <f>'0701'!C18+'0702'!C18+'0703'!C18</f>
        <v>144000</v>
      </c>
      <c r="D19" s="18">
        <v>1.018</v>
      </c>
      <c r="E19" s="21">
        <f>'0701'!E18+'0702'!E18+'0703'!E18</f>
        <v>146592</v>
      </c>
      <c r="F19" s="9">
        <f>'0701'!F18+'0702'!F18+'0703'!F18</f>
        <v>139262</v>
      </c>
      <c r="G19" s="9">
        <f>'0701'!G18+'0702'!G18+'0703'!G18</f>
        <v>7330</v>
      </c>
      <c r="H19" s="21">
        <f>'0701'!H18+'0702'!H18+'0703'!H18</f>
        <v>146592</v>
      </c>
      <c r="I19" s="9">
        <f>'0701'!I18+'0702'!I18+'0703'!I18</f>
        <v>139262</v>
      </c>
      <c r="J19" s="9">
        <f>'0701'!J18+'0702'!J18+'0703'!J18</f>
        <v>7330</v>
      </c>
      <c r="K19" s="21">
        <f>'0701'!K18+'0702'!K18+'0703'!K18</f>
        <v>146592</v>
      </c>
      <c r="L19" s="9">
        <f>'0701'!L18+'0702'!L18+'0703'!L18</f>
        <v>139262</v>
      </c>
      <c r="M19" s="9">
        <f>'0701'!M18+'0702'!M18+'0703'!M18</f>
        <v>7330</v>
      </c>
      <c r="N19" s="9">
        <f>'0701'!N18+'0702'!N18+'0703'!N18</f>
        <v>139262</v>
      </c>
      <c r="O19" s="9">
        <f>'0701'!O18+'0702'!O18+'0703'!O18</f>
        <v>128964</v>
      </c>
      <c r="P19" s="9">
        <f t="shared" si="0"/>
        <v>128964</v>
      </c>
    </row>
    <row r="20" spans="1:16">
      <c r="A20" s="7">
        <v>13</v>
      </c>
      <c r="B20" s="10" t="s">
        <v>15</v>
      </c>
      <c r="C20" s="9">
        <f>'0701'!C19+'0702'!C19+'0703'!C19</f>
        <v>0</v>
      </c>
      <c r="D20" s="18">
        <v>1.018</v>
      </c>
      <c r="E20" s="21">
        <f>'0701'!E19+'0702'!E19+'0703'!E19</f>
        <v>0</v>
      </c>
      <c r="F20" s="9">
        <f>'0701'!F19+'0702'!F19+'0703'!F19</f>
        <v>0</v>
      </c>
      <c r="G20" s="9">
        <f>'0701'!G19+'0702'!G19+'0703'!G19</f>
        <v>0</v>
      </c>
      <c r="H20" s="21">
        <f>'0701'!H19+'0702'!H19+'0703'!H19</f>
        <v>0</v>
      </c>
      <c r="I20" s="9">
        <f>'0701'!I19+'0702'!I19+'0703'!I19</f>
        <v>0</v>
      </c>
      <c r="J20" s="9">
        <f>'0701'!J19+'0702'!J19+'0703'!J19</f>
        <v>0</v>
      </c>
      <c r="K20" s="21">
        <f>'0701'!K19+'0702'!K19+'0703'!K19</f>
        <v>0</v>
      </c>
      <c r="L20" s="9">
        <f>'0701'!L19+'0702'!L19+'0703'!L19</f>
        <v>0</v>
      </c>
      <c r="M20" s="9">
        <f>'0701'!M19+'0702'!M19+'0703'!M19</f>
        <v>0</v>
      </c>
      <c r="N20" s="9">
        <f>'0701'!N19+'0702'!N19+'0703'!N19</f>
        <v>0</v>
      </c>
      <c r="O20" s="9">
        <f>'0701'!O19+'0702'!O19+'0703'!O19</f>
        <v>0</v>
      </c>
      <c r="P20" s="9">
        <f t="shared" si="0"/>
        <v>0</v>
      </c>
    </row>
    <row r="21" spans="1:16">
      <c r="A21" s="7">
        <v>14</v>
      </c>
      <c r="B21" s="10" t="s">
        <v>16</v>
      </c>
      <c r="C21" s="9">
        <f>'0701'!C20+'0702'!C20+'0703'!C20</f>
        <v>660000</v>
      </c>
      <c r="D21" s="18">
        <v>1.018</v>
      </c>
      <c r="E21" s="21">
        <f>'0701'!E20+'0702'!E20+'0703'!E20</f>
        <v>671880</v>
      </c>
      <c r="F21" s="9">
        <f>'0701'!F20+'0702'!F20+'0703'!F20</f>
        <v>638286</v>
      </c>
      <c r="G21" s="9">
        <f>'0701'!G20+'0702'!G20+'0703'!G20</f>
        <v>33594</v>
      </c>
      <c r="H21" s="21">
        <f>'0701'!H20+'0702'!H20+'0703'!H20</f>
        <v>671880</v>
      </c>
      <c r="I21" s="9">
        <f>'0701'!I20+'0702'!I20+'0703'!I20</f>
        <v>638286</v>
      </c>
      <c r="J21" s="9">
        <f>'0701'!J20+'0702'!J20+'0703'!J20</f>
        <v>33594</v>
      </c>
      <c r="K21" s="21">
        <f>'0701'!K20+'0702'!K20+'0703'!K20</f>
        <v>671880</v>
      </c>
      <c r="L21" s="9">
        <f>'0701'!L20+'0702'!L20+'0703'!L20</f>
        <v>638286</v>
      </c>
      <c r="M21" s="9">
        <f>'0701'!M20+'0702'!M20+'0703'!M20</f>
        <v>33594</v>
      </c>
      <c r="N21" s="9">
        <f>'0701'!N20+'0702'!N20+'0703'!N20</f>
        <v>638286</v>
      </c>
      <c r="O21" s="9">
        <f>'0701'!O20+'0702'!O20+'0703'!O20</f>
        <v>591085</v>
      </c>
      <c r="P21" s="9">
        <f t="shared" si="0"/>
        <v>591085</v>
      </c>
    </row>
    <row r="22" spans="1:16">
      <c r="A22" s="7">
        <v>15</v>
      </c>
      <c r="B22" s="10" t="s">
        <v>17</v>
      </c>
      <c r="C22" s="9">
        <f>'0701'!C21+'0702'!C21+'0703'!C21</f>
        <v>456096</v>
      </c>
      <c r="D22" s="18">
        <v>1.018</v>
      </c>
      <c r="E22" s="21">
        <f>'0701'!E21+'0702'!E21+'0703'!E21</f>
        <v>464305</v>
      </c>
      <c r="F22" s="9">
        <f>'0701'!F21+'0702'!F21+'0703'!F21</f>
        <v>441090</v>
      </c>
      <c r="G22" s="9">
        <f>'0701'!G21+'0702'!G21+'0703'!G21</f>
        <v>23215</v>
      </c>
      <c r="H22" s="21">
        <f>'0701'!H21+'0702'!H21+'0703'!H21</f>
        <v>464305</v>
      </c>
      <c r="I22" s="9">
        <f>'0701'!I21+'0702'!I21+'0703'!I21</f>
        <v>441090</v>
      </c>
      <c r="J22" s="9">
        <f>'0701'!J21+'0702'!J21+'0703'!J21</f>
        <v>23215</v>
      </c>
      <c r="K22" s="21">
        <f>'0701'!K21+'0702'!K21+'0703'!K21</f>
        <v>464305</v>
      </c>
      <c r="L22" s="9">
        <f>'0701'!L21+'0702'!L21+'0703'!L21</f>
        <v>441090</v>
      </c>
      <c r="M22" s="9">
        <f>'0701'!M21+'0702'!M21+'0703'!M21</f>
        <v>23215</v>
      </c>
      <c r="N22" s="9">
        <f>'0701'!N21+'0702'!N21+'0703'!N21</f>
        <v>441090</v>
      </c>
      <c r="O22" s="9">
        <f>'0701'!O21+'0702'!O21+'0703'!O21</f>
        <v>408471</v>
      </c>
      <c r="P22" s="9">
        <f t="shared" si="0"/>
        <v>408471</v>
      </c>
    </row>
    <row r="23" spans="1:16">
      <c r="A23" s="7">
        <v>16</v>
      </c>
      <c r="B23" s="10" t="s">
        <v>18</v>
      </c>
      <c r="C23" s="9">
        <f>'0701'!C22+'0702'!C22+'0703'!C22</f>
        <v>294000</v>
      </c>
      <c r="D23" s="18">
        <v>1.018</v>
      </c>
      <c r="E23" s="21">
        <f>'0701'!E22+'0702'!E22+'0703'!E22</f>
        <v>299292</v>
      </c>
      <c r="F23" s="9">
        <f>'0701'!F22+'0702'!F22+'0703'!F22</f>
        <v>284327</v>
      </c>
      <c r="G23" s="9">
        <f>'0701'!G22+'0702'!G22+'0703'!G22</f>
        <v>14965</v>
      </c>
      <c r="H23" s="21">
        <f>'0701'!H22+'0702'!H22+'0703'!H22</f>
        <v>299292</v>
      </c>
      <c r="I23" s="9">
        <f>'0701'!I22+'0702'!I22+'0703'!I22</f>
        <v>284327</v>
      </c>
      <c r="J23" s="9">
        <f>'0701'!J22+'0702'!J22+'0703'!J22</f>
        <v>14965</v>
      </c>
      <c r="K23" s="21">
        <f>'0701'!K22+'0702'!K22+'0703'!K22</f>
        <v>299292</v>
      </c>
      <c r="L23" s="9">
        <f>'0701'!L22+'0702'!L22+'0703'!L22</f>
        <v>284327</v>
      </c>
      <c r="M23" s="9">
        <f>'0701'!M22+'0702'!M22+'0703'!M22</f>
        <v>14965</v>
      </c>
      <c r="N23" s="9">
        <f>'0701'!N22+'0702'!N22+'0703'!N22</f>
        <v>284327</v>
      </c>
      <c r="O23" s="9">
        <f>'0701'!O22+'0702'!O22+'0703'!O22</f>
        <v>263301</v>
      </c>
      <c r="P23" s="9">
        <f t="shared" si="0"/>
        <v>263301</v>
      </c>
    </row>
    <row r="24" spans="1:16">
      <c r="A24" s="7">
        <v>17</v>
      </c>
      <c r="B24" s="10" t="s">
        <v>19</v>
      </c>
      <c r="C24" s="9">
        <f>'0701'!C23+'0702'!C23+'0703'!C23</f>
        <v>0</v>
      </c>
      <c r="D24" s="18">
        <v>1.018</v>
      </c>
      <c r="E24" s="21">
        <f>'0701'!E23+'0702'!E23+'0703'!E23</f>
        <v>0</v>
      </c>
      <c r="F24" s="9">
        <f>'0701'!F23+'0702'!F23+'0703'!F23</f>
        <v>0</v>
      </c>
      <c r="G24" s="9">
        <f>'0701'!G23+'0702'!G23+'0703'!G23</f>
        <v>0</v>
      </c>
      <c r="H24" s="21">
        <f>'0701'!H23+'0702'!H23+'0703'!H23</f>
        <v>0</v>
      </c>
      <c r="I24" s="9">
        <f>'0701'!I23+'0702'!I23+'0703'!I23</f>
        <v>0</v>
      </c>
      <c r="J24" s="9">
        <f>'0701'!J23+'0702'!J23+'0703'!J23</f>
        <v>0</v>
      </c>
      <c r="K24" s="21">
        <f>'0701'!K23+'0702'!K23+'0703'!K23</f>
        <v>0</v>
      </c>
      <c r="L24" s="9">
        <f>'0701'!L23+'0702'!L23+'0703'!L23</f>
        <v>0</v>
      </c>
      <c r="M24" s="9">
        <f>'0701'!M23+'0702'!M23+'0703'!M23</f>
        <v>0</v>
      </c>
      <c r="N24" s="9">
        <f>'0701'!N23+'0702'!N23+'0703'!N23</f>
        <v>0</v>
      </c>
      <c r="O24" s="9">
        <f>'0701'!O23+'0702'!O23+'0703'!O23</f>
        <v>0</v>
      </c>
      <c r="P24" s="9">
        <f t="shared" si="0"/>
        <v>0</v>
      </c>
    </row>
    <row r="25" spans="1:16">
      <c r="A25" s="7">
        <v>18</v>
      </c>
      <c r="B25" s="10" t="s">
        <v>20</v>
      </c>
      <c r="C25" s="9">
        <f>'0701'!C24+'0702'!C24+'0703'!C24</f>
        <v>162720</v>
      </c>
      <c r="D25" s="18">
        <v>1.018</v>
      </c>
      <c r="E25" s="21">
        <f>'0701'!E24+'0702'!E24+'0703'!E24</f>
        <v>165649</v>
      </c>
      <c r="F25" s="9">
        <f>'0701'!F24+'0702'!F24+'0703'!F24</f>
        <v>157367</v>
      </c>
      <c r="G25" s="9">
        <f>'0701'!G24+'0702'!G24+'0703'!G24</f>
        <v>8282</v>
      </c>
      <c r="H25" s="21">
        <f>'0701'!H24+'0702'!H24+'0703'!H24</f>
        <v>165649</v>
      </c>
      <c r="I25" s="9">
        <f>'0701'!I24+'0702'!I24+'0703'!I24</f>
        <v>157367</v>
      </c>
      <c r="J25" s="9">
        <f>'0701'!J24+'0702'!J24+'0703'!J24</f>
        <v>8282</v>
      </c>
      <c r="K25" s="21">
        <f>'0701'!K24+'0702'!K24+'0703'!K24</f>
        <v>165649</v>
      </c>
      <c r="L25" s="9">
        <f>'0701'!L24+'0702'!L24+'0703'!L24</f>
        <v>157367</v>
      </c>
      <c r="M25" s="9">
        <f>'0701'!M24+'0702'!M24+'0703'!M24</f>
        <v>8282</v>
      </c>
      <c r="N25" s="9">
        <f>'0701'!N24+'0702'!N24+'0703'!N24</f>
        <v>157367</v>
      </c>
      <c r="O25" s="9">
        <f>'0701'!O24+'0702'!O24+'0703'!O24</f>
        <v>145730</v>
      </c>
      <c r="P25" s="9">
        <f t="shared" si="0"/>
        <v>145730</v>
      </c>
    </row>
    <row r="26" spans="1:16">
      <c r="A26" s="7">
        <v>19</v>
      </c>
      <c r="B26" s="10" t="s">
        <v>21</v>
      </c>
      <c r="C26" s="9">
        <f>'0701'!C25+'0702'!C25+'0703'!C25</f>
        <v>645000</v>
      </c>
      <c r="D26" s="18">
        <v>1.018</v>
      </c>
      <c r="E26" s="21">
        <f>'0701'!E25+'0702'!E25+'0703'!E25</f>
        <v>656610</v>
      </c>
      <c r="F26" s="9">
        <f>'0701'!F25+'0702'!F25+'0703'!F25</f>
        <v>623779</v>
      </c>
      <c r="G26" s="9">
        <f>'0701'!G25+'0702'!G25+'0703'!G25</f>
        <v>32831</v>
      </c>
      <c r="H26" s="21">
        <f>'0701'!H25+'0702'!H25+'0703'!H25</f>
        <v>656610</v>
      </c>
      <c r="I26" s="9">
        <f>'0701'!I25+'0702'!I25+'0703'!I25</f>
        <v>623779</v>
      </c>
      <c r="J26" s="9">
        <f>'0701'!J25+'0702'!J25+'0703'!J25</f>
        <v>32831</v>
      </c>
      <c r="K26" s="21">
        <f>'0701'!K25+'0702'!K25+'0703'!K25</f>
        <v>656610</v>
      </c>
      <c r="L26" s="9">
        <f>'0701'!L25+'0702'!L25+'0703'!L25</f>
        <v>623779</v>
      </c>
      <c r="M26" s="9">
        <f>'0701'!M25+'0702'!M25+'0703'!M25</f>
        <v>32831</v>
      </c>
      <c r="N26" s="9">
        <f>'0701'!N25+'0702'!N25+'0703'!N25</f>
        <v>623779</v>
      </c>
      <c r="O26" s="9">
        <f>'0701'!O25+'0702'!O25+'0703'!O25</f>
        <v>577651</v>
      </c>
      <c r="P26" s="9">
        <f t="shared" si="0"/>
        <v>577651</v>
      </c>
    </row>
    <row r="27" spans="1:16">
      <c r="A27" s="7">
        <v>20</v>
      </c>
      <c r="B27" s="10" t="s">
        <v>22</v>
      </c>
      <c r="C27" s="9">
        <f>'0701'!C26+'0702'!C26+'0703'!C26</f>
        <v>0</v>
      </c>
      <c r="D27" s="18">
        <v>1.018</v>
      </c>
      <c r="E27" s="21">
        <f>'0701'!E26+'0702'!E26+'0703'!E26</f>
        <v>0</v>
      </c>
      <c r="F27" s="9">
        <f>'0701'!F26+'0702'!F26+'0703'!F26</f>
        <v>0</v>
      </c>
      <c r="G27" s="9">
        <f>'0701'!G26+'0702'!G26+'0703'!G26</f>
        <v>0</v>
      </c>
      <c r="H27" s="21">
        <f>'0701'!H26+'0702'!H26+'0703'!H26</f>
        <v>0</v>
      </c>
      <c r="I27" s="9">
        <f>'0701'!I26+'0702'!I26+'0703'!I26</f>
        <v>0</v>
      </c>
      <c r="J27" s="9">
        <f>'0701'!J26+'0702'!J26+'0703'!J26</f>
        <v>0</v>
      </c>
      <c r="K27" s="21">
        <f>'0701'!K26+'0702'!K26+'0703'!K26</f>
        <v>0</v>
      </c>
      <c r="L27" s="9">
        <f>'0701'!L26+'0702'!L26+'0703'!L26</f>
        <v>0</v>
      </c>
      <c r="M27" s="9">
        <f>'0701'!M26+'0702'!M26+'0703'!M26</f>
        <v>0</v>
      </c>
      <c r="N27" s="9">
        <f>'0701'!N26+'0702'!N26+'0703'!N26</f>
        <v>0</v>
      </c>
      <c r="O27" s="9">
        <f>'0701'!O26+'0702'!O26+'0703'!O26</f>
        <v>0</v>
      </c>
      <c r="P27" s="9">
        <f t="shared" si="0"/>
        <v>0</v>
      </c>
    </row>
    <row r="28" spans="1:16">
      <c r="A28" s="7">
        <v>21</v>
      </c>
      <c r="B28" s="10" t="s">
        <v>23</v>
      </c>
      <c r="C28" s="9">
        <f>'0701'!C27+'0702'!C27+'0703'!C27</f>
        <v>359400</v>
      </c>
      <c r="D28" s="18">
        <v>1.018</v>
      </c>
      <c r="E28" s="21">
        <f>'0701'!E27+'0702'!E27+'0703'!E27</f>
        <v>365869</v>
      </c>
      <c r="F28" s="9">
        <f>'0701'!F27+'0702'!F27+'0703'!F27</f>
        <v>347576</v>
      </c>
      <c r="G28" s="9">
        <f>'0701'!G27+'0702'!G27+'0703'!G27</f>
        <v>18293</v>
      </c>
      <c r="H28" s="21">
        <f>'0701'!H27+'0702'!H27+'0703'!H27</f>
        <v>365869</v>
      </c>
      <c r="I28" s="9">
        <f>'0701'!I27+'0702'!I27+'0703'!I27</f>
        <v>347576</v>
      </c>
      <c r="J28" s="9">
        <f>'0701'!J27+'0702'!J27+'0703'!J27</f>
        <v>18293</v>
      </c>
      <c r="K28" s="21">
        <f>'0701'!K27+'0702'!K27+'0703'!K27</f>
        <v>365869</v>
      </c>
      <c r="L28" s="9">
        <f>'0701'!L27+'0702'!L27+'0703'!L27</f>
        <v>347576</v>
      </c>
      <c r="M28" s="9">
        <f>'0701'!M27+'0702'!M27+'0703'!M27</f>
        <v>18293</v>
      </c>
      <c r="N28" s="9">
        <f>'0701'!N27+'0702'!N27+'0703'!N27</f>
        <v>347576</v>
      </c>
      <c r="O28" s="9">
        <f>'0701'!O27+'0702'!O27+'0703'!O27</f>
        <v>321873</v>
      </c>
      <c r="P28" s="9">
        <f t="shared" si="0"/>
        <v>321873</v>
      </c>
    </row>
    <row r="29" spans="1:16">
      <c r="A29" s="7">
        <v>22</v>
      </c>
      <c r="B29" s="10" t="s">
        <v>24</v>
      </c>
      <c r="C29" s="9">
        <f>'0701'!C28+'0702'!C28+'0703'!C28</f>
        <v>20688</v>
      </c>
      <c r="D29" s="18">
        <v>1.018</v>
      </c>
      <c r="E29" s="21">
        <f>'0701'!E28+'0702'!E28+'0703'!E28</f>
        <v>21060</v>
      </c>
      <c r="F29" s="9">
        <f>'0701'!F28+'0702'!F28+'0703'!F28</f>
        <v>20007</v>
      </c>
      <c r="G29" s="9">
        <f>'0701'!G28+'0702'!G28+'0703'!G28</f>
        <v>1053</v>
      </c>
      <c r="H29" s="21">
        <f>'0701'!H28+'0702'!H28+'0703'!H28</f>
        <v>21060</v>
      </c>
      <c r="I29" s="9">
        <f>'0701'!I28+'0702'!I28+'0703'!I28</f>
        <v>20007</v>
      </c>
      <c r="J29" s="9">
        <f>'0701'!J28+'0702'!J28+'0703'!J28</f>
        <v>1053</v>
      </c>
      <c r="K29" s="21">
        <f>'0701'!K28+'0702'!K28+'0703'!K28</f>
        <v>21060</v>
      </c>
      <c r="L29" s="9">
        <f>'0701'!L28+'0702'!L28+'0703'!L28</f>
        <v>20007</v>
      </c>
      <c r="M29" s="9">
        <f>'0701'!M28+'0702'!M28+'0703'!M28</f>
        <v>1053</v>
      </c>
      <c r="N29" s="9">
        <f>'0701'!N28+'0702'!N28+'0703'!N28</f>
        <v>20007</v>
      </c>
      <c r="O29" s="9">
        <f>'0701'!O28+'0702'!O28+'0703'!O28</f>
        <v>18527</v>
      </c>
      <c r="P29" s="9">
        <f t="shared" si="0"/>
        <v>18527</v>
      </c>
    </row>
    <row r="30" spans="1:16">
      <c r="A30" s="7">
        <v>23</v>
      </c>
      <c r="B30" s="10" t="s">
        <v>25</v>
      </c>
      <c r="C30" s="9">
        <f>'0701'!C29+'0702'!C29+'0703'!C29</f>
        <v>0</v>
      </c>
      <c r="D30" s="18">
        <v>1.018</v>
      </c>
      <c r="E30" s="21">
        <f>'0701'!E29+'0702'!E29+'0703'!E29</f>
        <v>0</v>
      </c>
      <c r="F30" s="9">
        <f>'0701'!F29+'0702'!F29+'0703'!F29</f>
        <v>0</v>
      </c>
      <c r="G30" s="9">
        <f>'0701'!G29+'0702'!G29+'0703'!G29</f>
        <v>0</v>
      </c>
      <c r="H30" s="21">
        <f>'0701'!H29+'0702'!H29+'0703'!H29</f>
        <v>0</v>
      </c>
      <c r="I30" s="9">
        <f>'0701'!I29+'0702'!I29+'0703'!I29</f>
        <v>0</v>
      </c>
      <c r="J30" s="9">
        <f>'0701'!J29+'0702'!J29+'0703'!J29</f>
        <v>0</v>
      </c>
      <c r="K30" s="21">
        <f>'0701'!K29+'0702'!K29+'0703'!K29</f>
        <v>0</v>
      </c>
      <c r="L30" s="9">
        <f>'0701'!L29+'0702'!L29+'0703'!L29</f>
        <v>0</v>
      </c>
      <c r="M30" s="9">
        <f>'0701'!M29+'0702'!M29+'0703'!M29</f>
        <v>0</v>
      </c>
      <c r="N30" s="9">
        <f>'0701'!N29+'0702'!N29+'0703'!N29</f>
        <v>0</v>
      </c>
      <c r="O30" s="9">
        <f>'0701'!O29+'0702'!O29+'0703'!O29</f>
        <v>0</v>
      </c>
      <c r="P30" s="9">
        <f t="shared" si="0"/>
        <v>0</v>
      </c>
    </row>
    <row r="31" spans="1:16">
      <c r="A31" s="7">
        <v>24</v>
      </c>
      <c r="B31" s="10" t="s">
        <v>26</v>
      </c>
      <c r="C31" s="9">
        <f>'0701'!C30+'0702'!C30+'0703'!C30</f>
        <v>81360</v>
      </c>
      <c r="D31" s="18">
        <v>1.018</v>
      </c>
      <c r="E31" s="21">
        <f>'0701'!E30+'0702'!E30+'0703'!E30</f>
        <v>82824</v>
      </c>
      <c r="F31" s="9">
        <f>'0701'!F30+'0702'!F30+'0703'!F30</f>
        <v>78683</v>
      </c>
      <c r="G31" s="9">
        <f>'0701'!G30+'0702'!G30+'0703'!G30</f>
        <v>4141</v>
      </c>
      <c r="H31" s="21">
        <f>'0701'!H30+'0702'!H30+'0703'!H30</f>
        <v>82824</v>
      </c>
      <c r="I31" s="9">
        <f>'0701'!I30+'0702'!I30+'0703'!I30</f>
        <v>78683</v>
      </c>
      <c r="J31" s="9">
        <f>'0701'!J30+'0702'!J30+'0703'!J30</f>
        <v>4141</v>
      </c>
      <c r="K31" s="21">
        <f>'0701'!K30+'0702'!K30+'0703'!K30</f>
        <v>82824</v>
      </c>
      <c r="L31" s="9">
        <f>'0701'!L30+'0702'!L30+'0703'!L30</f>
        <v>78683</v>
      </c>
      <c r="M31" s="9">
        <f>'0701'!M30+'0702'!M30+'0703'!M30</f>
        <v>4141</v>
      </c>
      <c r="N31" s="9">
        <f>'0701'!N30+'0702'!N30+'0703'!N30</f>
        <v>78683</v>
      </c>
      <c r="O31" s="9">
        <f>'0701'!O30+'0702'!O30+'0703'!O30</f>
        <v>72864</v>
      </c>
      <c r="P31" s="9">
        <f t="shared" si="0"/>
        <v>72864</v>
      </c>
    </row>
    <row r="32" spans="1:16">
      <c r="A32" s="7">
        <v>25</v>
      </c>
      <c r="B32" s="10" t="s">
        <v>27</v>
      </c>
      <c r="C32" s="9">
        <f>'0701'!C31+'0702'!C31+'0703'!C31</f>
        <v>168000</v>
      </c>
      <c r="D32" s="18">
        <v>1.018</v>
      </c>
      <c r="E32" s="21">
        <f>'0701'!E31+'0702'!E31+'0703'!E31</f>
        <v>171024</v>
      </c>
      <c r="F32" s="9">
        <f>'0701'!F31+'0702'!F31+'0703'!F31</f>
        <v>162473</v>
      </c>
      <c r="G32" s="9">
        <f>'0701'!G31+'0702'!G31+'0703'!G31</f>
        <v>8551</v>
      </c>
      <c r="H32" s="21">
        <f>'0701'!H31+'0702'!H31+'0703'!H31</f>
        <v>171024</v>
      </c>
      <c r="I32" s="9">
        <f>'0701'!I31+'0702'!I31+'0703'!I31</f>
        <v>162473</v>
      </c>
      <c r="J32" s="9">
        <f>'0701'!J31+'0702'!J31+'0703'!J31</f>
        <v>8551</v>
      </c>
      <c r="K32" s="21">
        <f>'0701'!K31+'0702'!K31+'0703'!K31</f>
        <v>171024</v>
      </c>
      <c r="L32" s="9">
        <f>'0701'!L31+'0702'!L31+'0703'!L31</f>
        <v>162473</v>
      </c>
      <c r="M32" s="9">
        <f>'0701'!M31+'0702'!M31+'0703'!M31</f>
        <v>8551</v>
      </c>
      <c r="N32" s="9">
        <f>'0701'!N31+'0702'!N31+'0703'!N31</f>
        <v>162473</v>
      </c>
      <c r="O32" s="9">
        <f>'0701'!O31+'0702'!O31+'0703'!O31</f>
        <v>150458</v>
      </c>
      <c r="P32" s="9">
        <f t="shared" si="0"/>
        <v>150458</v>
      </c>
    </row>
    <row r="33" spans="1:16">
      <c r="A33" s="7">
        <v>26</v>
      </c>
      <c r="B33" s="10" t="s">
        <v>28</v>
      </c>
      <c r="C33" s="9">
        <f>'0701'!C32+'0702'!C32+'0703'!C32</f>
        <v>72000</v>
      </c>
      <c r="D33" s="18">
        <v>1.018</v>
      </c>
      <c r="E33" s="21">
        <f>'0701'!E32+'0702'!E32+'0703'!E32</f>
        <v>73296</v>
      </c>
      <c r="F33" s="9">
        <f>'0701'!F32+'0702'!F32+'0703'!F32</f>
        <v>69631</v>
      </c>
      <c r="G33" s="9">
        <f>'0701'!G32+'0702'!G32+'0703'!G32</f>
        <v>3665</v>
      </c>
      <c r="H33" s="21">
        <f>'0701'!H32+'0702'!H32+'0703'!H32</f>
        <v>73296</v>
      </c>
      <c r="I33" s="9">
        <f>'0701'!I32+'0702'!I32+'0703'!I32</f>
        <v>69631</v>
      </c>
      <c r="J33" s="9">
        <f>'0701'!J32+'0702'!J32+'0703'!J32</f>
        <v>3665</v>
      </c>
      <c r="K33" s="21">
        <f>'0701'!K32+'0702'!K32+'0703'!K32</f>
        <v>73296</v>
      </c>
      <c r="L33" s="9">
        <f>'0701'!L32+'0702'!L32+'0703'!L32</f>
        <v>69631</v>
      </c>
      <c r="M33" s="9">
        <f>'0701'!M32+'0702'!M32+'0703'!M32</f>
        <v>3665</v>
      </c>
      <c r="N33" s="9">
        <f>'0701'!N32+'0702'!N32+'0703'!N32</f>
        <v>69631</v>
      </c>
      <c r="O33" s="9">
        <f>'0701'!O32+'0702'!O32+'0703'!O32</f>
        <v>64482</v>
      </c>
      <c r="P33" s="9">
        <f t="shared" si="0"/>
        <v>64482</v>
      </c>
    </row>
    <row r="34" spans="1:16">
      <c r="A34" s="7">
        <v>27</v>
      </c>
      <c r="B34" s="10" t="s">
        <v>29</v>
      </c>
      <c r="C34" s="9">
        <f>'0701'!C33+'0702'!C33+'0703'!C33</f>
        <v>0</v>
      </c>
      <c r="D34" s="18">
        <v>1.018</v>
      </c>
      <c r="E34" s="21">
        <f>'0701'!E33+'0702'!E33+'0703'!E33</f>
        <v>0</v>
      </c>
      <c r="F34" s="9">
        <f>'0701'!F33+'0702'!F33+'0703'!F33</f>
        <v>0</v>
      </c>
      <c r="G34" s="9">
        <f>'0701'!G33+'0702'!G33+'0703'!G33</f>
        <v>0</v>
      </c>
      <c r="H34" s="21">
        <f>'0701'!H33+'0702'!H33+'0703'!H33</f>
        <v>0</v>
      </c>
      <c r="I34" s="9">
        <f>'0701'!I33+'0702'!I33+'0703'!I33</f>
        <v>0</v>
      </c>
      <c r="J34" s="9">
        <f>'0701'!J33+'0702'!J33+'0703'!J33</f>
        <v>0</v>
      </c>
      <c r="K34" s="21">
        <f>'0701'!K33+'0702'!K33+'0703'!K33</f>
        <v>0</v>
      </c>
      <c r="L34" s="9">
        <f>'0701'!L33+'0702'!L33+'0703'!L33</f>
        <v>0</v>
      </c>
      <c r="M34" s="9">
        <f>'0701'!M33+'0702'!M33+'0703'!M33</f>
        <v>0</v>
      </c>
      <c r="N34" s="9">
        <f>'0701'!N33+'0702'!N33+'0703'!N33</f>
        <v>0</v>
      </c>
      <c r="O34" s="9">
        <f>'0701'!O33+'0702'!O33+'0703'!O33</f>
        <v>0</v>
      </c>
      <c r="P34" s="9">
        <f t="shared" si="0"/>
        <v>0</v>
      </c>
    </row>
    <row r="35" spans="1:16">
      <c r="A35" s="7">
        <v>28</v>
      </c>
      <c r="B35" s="10" t="s">
        <v>30</v>
      </c>
      <c r="C35" s="9">
        <f>'0701'!C34+'0702'!C34+'0703'!C34</f>
        <v>0</v>
      </c>
      <c r="D35" s="18">
        <v>1.018</v>
      </c>
      <c r="E35" s="21">
        <f>'0701'!E34+'0702'!E34+'0703'!E34</f>
        <v>0</v>
      </c>
      <c r="F35" s="9">
        <f>'0701'!F34+'0702'!F34+'0703'!F34</f>
        <v>0</v>
      </c>
      <c r="G35" s="9">
        <f>'0701'!G34+'0702'!G34+'0703'!G34</f>
        <v>0</v>
      </c>
      <c r="H35" s="21">
        <f>'0701'!H34+'0702'!H34+'0703'!H34</f>
        <v>0</v>
      </c>
      <c r="I35" s="9">
        <f>'0701'!I34+'0702'!I34+'0703'!I34</f>
        <v>0</v>
      </c>
      <c r="J35" s="9">
        <f>'0701'!J34+'0702'!J34+'0703'!J34</f>
        <v>0</v>
      </c>
      <c r="K35" s="21">
        <f>'0701'!K34+'0702'!K34+'0703'!K34</f>
        <v>0</v>
      </c>
      <c r="L35" s="9">
        <f>'0701'!L34+'0702'!L34+'0703'!L34</f>
        <v>0</v>
      </c>
      <c r="M35" s="9">
        <f>'0701'!M34+'0702'!M34+'0703'!M34</f>
        <v>0</v>
      </c>
      <c r="N35" s="9">
        <f>'0701'!N34+'0702'!N34+'0703'!N34</f>
        <v>0</v>
      </c>
      <c r="O35" s="9">
        <f>'0701'!O34+'0702'!O34+'0703'!O34</f>
        <v>0</v>
      </c>
      <c r="P35" s="9">
        <f t="shared" si="0"/>
        <v>0</v>
      </c>
    </row>
    <row r="36" spans="1:16">
      <c r="A36" s="11"/>
      <c r="B36" s="12" t="s">
        <v>1</v>
      </c>
      <c r="C36" s="13">
        <f>C8+C9+C10+C11+C12+C13+C14+C15+C16+C17+C18+C19+C20+C21+C22+C23+C24+C25+C26+C27+C28+C29+C30+C31+C32+C33+C34+C35</f>
        <v>3838572</v>
      </c>
      <c r="D36" s="19">
        <v>1.018</v>
      </c>
      <c r="E36" s="13">
        <f>E8+E9+E10+E11+E12+E13+E14+E15+E16+E17+E18+E19+E20+E21+E22+E23+E24+E25+E26+E27+E28+E29+E30+E31+E32+E33+E34+E35</f>
        <v>3907665</v>
      </c>
      <c r="F36" s="13">
        <f>F8+F9+F10+F11+F12+F13+F14+F15+F16+F17+F18+F19+F20+F21+F22+F23+F24+F25+F26+F27+F28+F29+F30+F31+F32+F33+F34+F35</f>
        <v>3712282</v>
      </c>
      <c r="G36" s="13">
        <f>G8+G9+G10+G11+G12+G13+G14+G15+G16+G17+G18+G19+G20+G21+G22+G23+G24+G25+G26+G27+G28+G29+G30+G31+G32+G33+G34+G35</f>
        <v>195383</v>
      </c>
      <c r="H36" s="13">
        <f>H8+H9+H10+H11+H12+H13+H14+H15+H16+H17+H18+H19+H20+H21+H22+H23+H24+H25+H26+H27+H28+H29+H30+H31+H32+H33+H34+H35</f>
        <v>3907665</v>
      </c>
      <c r="I36" s="13">
        <f>I8+I9+I10+I11+I12+I13+I14+I15+I16+I17+I18+I19+I20+I21+I22+I23+I24+I25+I26+I27+I28+I29+I30+I31+I32+I33+I34+I35</f>
        <v>3712282</v>
      </c>
      <c r="J36" s="13">
        <f t="shared" ref="J36:M36" si="1">J8+J9+J10+J11+J12+J13+J14+J15+J16+J17+J18+J19+J20+J21+J22+J23+J24+J25+J26+J27+J28+J29+J30+J31+J32+J33+J34+J35</f>
        <v>195383</v>
      </c>
      <c r="K36" s="13">
        <f t="shared" si="1"/>
        <v>3907665</v>
      </c>
      <c r="L36" s="13">
        <f t="shared" si="1"/>
        <v>3712282</v>
      </c>
      <c r="M36" s="13">
        <f t="shared" si="1"/>
        <v>195383</v>
      </c>
      <c r="N36" s="14">
        <f>N8+N9+N10+N11+N12+N13+N14+N15+N16+N17+N18+N19+N20+N21+N22+N23+N24+N25+N26+N27+N28+N29+N30+N31+N32+N33+N34+N35</f>
        <v>3712282</v>
      </c>
      <c r="O36" s="14">
        <f>O8+O9+O10+O11+O12+O13+O14+O15+O16+O17+O18+O19+O20+O21+O22+O23+O24+O25+O26+O27+O28+O29+O30+O31+O32+O33+O34+O35</f>
        <v>3437758</v>
      </c>
      <c r="P36" s="14">
        <f>P8+P9+P10+P11+P12+P13+P14+P15+P16+P17+P18+P19+P20+P21+P22+P23+P24+P25+P26+P27+P28+P29+P30+P31+P32+P33+P34+P35</f>
        <v>3437758</v>
      </c>
    </row>
    <row r="37" spans="1:16">
      <c r="A37" s="15"/>
      <c r="B37" s="16" t="s"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2">
        <f>'0701'!N36+'0702'!N36+'0703'!N36</f>
        <v>195383</v>
      </c>
      <c r="O37" s="22">
        <f>'0701'!O36+'0702'!O36+'0703'!O36</f>
        <v>180934.80546272954</v>
      </c>
      <c r="P37" s="22">
        <f>'0701'!P36+'0702'!P36+'0703'!P36</f>
        <v>180934.80546272954</v>
      </c>
    </row>
    <row r="38" spans="1:16">
      <c r="A38" s="15"/>
      <c r="B38" s="16" t="s">
        <v>2</v>
      </c>
      <c r="C38" s="16"/>
      <c r="D38" s="16"/>
      <c r="E38" s="23">
        <f>E36</f>
        <v>3907665</v>
      </c>
      <c r="F38" s="23">
        <f t="shared" ref="F38:M38" si="2">F36</f>
        <v>3712282</v>
      </c>
      <c r="G38" s="23">
        <f t="shared" si="2"/>
        <v>195383</v>
      </c>
      <c r="H38" s="23">
        <f t="shared" si="2"/>
        <v>3907665</v>
      </c>
      <c r="I38" s="23">
        <f t="shared" si="2"/>
        <v>3712282</v>
      </c>
      <c r="J38" s="23">
        <f t="shared" si="2"/>
        <v>195383</v>
      </c>
      <c r="K38" s="23">
        <f t="shared" si="2"/>
        <v>3907665</v>
      </c>
      <c r="L38" s="23">
        <f t="shared" si="2"/>
        <v>3712282</v>
      </c>
      <c r="M38" s="23">
        <f t="shared" si="2"/>
        <v>195383</v>
      </c>
      <c r="N38" s="22">
        <f t="shared" ref="N38:P38" si="3">N36+N37</f>
        <v>3907665</v>
      </c>
      <c r="O38" s="22">
        <f t="shared" si="3"/>
        <v>3618692.8054627297</v>
      </c>
      <c r="P38" s="22">
        <f t="shared" si="3"/>
        <v>3618692.8054627297</v>
      </c>
    </row>
    <row r="39" spans="1:16">
      <c r="O39" s="17"/>
    </row>
    <row r="40" spans="1:16">
      <c r="L40" s="24" t="s">
        <v>34</v>
      </c>
      <c r="M40" s="26">
        <v>3907665</v>
      </c>
      <c r="N40" s="1" t="s">
        <v>50</v>
      </c>
      <c r="P40" s="27">
        <f>M40/E38</f>
        <v>1</v>
      </c>
    </row>
    <row r="41" spans="1:16" ht="12.75" customHeight="1">
      <c r="G41" s="25"/>
      <c r="L41" s="24" t="s">
        <v>35</v>
      </c>
      <c r="M41" s="26">
        <v>3618693</v>
      </c>
      <c r="N41" s="1" t="s">
        <v>51</v>
      </c>
      <c r="P41" s="27">
        <f>M41/H38</f>
        <v>0.92604995566406023</v>
      </c>
    </row>
    <row r="42" spans="1:16">
      <c r="L42" s="24" t="s">
        <v>58</v>
      </c>
      <c r="M42" s="26">
        <v>3618693</v>
      </c>
      <c r="N42" s="1" t="s">
        <v>59</v>
      </c>
      <c r="P42" s="27">
        <f>M42/K38</f>
        <v>0.92604995566406023</v>
      </c>
    </row>
  </sheetData>
  <mergeCells count="15">
    <mergeCell ref="A5:A6"/>
    <mergeCell ref="B5:B6"/>
    <mergeCell ref="C5:C6"/>
    <mergeCell ref="D5:D6"/>
    <mergeCell ref="E5:E6"/>
    <mergeCell ref="F5:G5"/>
    <mergeCell ref="H5:H6"/>
    <mergeCell ref="I5:J5"/>
    <mergeCell ref="K5:K6"/>
    <mergeCell ref="C3:J3"/>
    <mergeCell ref="L5:M5"/>
    <mergeCell ref="N5:N6"/>
    <mergeCell ref="O5:O6"/>
    <mergeCell ref="P5:P6"/>
    <mergeCell ref="I1:K1"/>
  </mergeCells>
  <pageMargins left="0.31496062992125984" right="0.31496062992125984" top="0.35433070866141736" bottom="0.35433070866141736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0701</vt:lpstr>
      <vt:lpstr>0702</vt:lpstr>
      <vt:lpstr>0703</vt:lpstr>
      <vt:lpstr>СВОД</vt:lpstr>
      <vt:lpstr>'0701'!Заголовки_для_печати</vt:lpstr>
      <vt:lpstr>'0702'!Заголовки_для_печати</vt:lpstr>
      <vt:lpstr>'0703'!Заголовки_для_печати</vt:lpstr>
      <vt:lpstr>СВОД!Заголовки_для_печати</vt:lpstr>
      <vt:lpstr>'0701'!Область_печати</vt:lpstr>
      <vt:lpstr>'0703'!Область_печати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2023-10-12T08:32:35Z</cp:lastPrinted>
  <dcterms:created xsi:type="dcterms:W3CDTF">1996-10-08T23:32:33Z</dcterms:created>
  <dcterms:modified xsi:type="dcterms:W3CDTF">2023-10-12T08:32:37Z</dcterms:modified>
</cp:coreProperties>
</file>