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2022" sheetId="1" r:id="rId1"/>
    <sheet name="2023" sheetId="2" r:id="rId2"/>
    <sheet name="2024" sheetId="3" r:id="rId3"/>
  </sheets>
  <definedNames>
    <definedName name="_xlnm.Print_Titles" localSheetId="0">'2022'!$2:$21</definedName>
  </definedNames>
  <calcPr calcId="125725"/>
</workbook>
</file>

<file path=xl/calcChain.xml><?xml version="1.0" encoding="utf-8"?>
<calcChain xmlns="http://schemas.openxmlformats.org/spreadsheetml/2006/main">
  <c r="E10" i="1"/>
  <c r="G17" i="3"/>
  <c r="H17" s="1"/>
  <c r="E10"/>
  <c r="E11" s="1"/>
  <c r="C11"/>
  <c r="E12" i="2"/>
  <c r="G20"/>
  <c r="H20" s="1"/>
  <c r="G19"/>
  <c r="H19" s="1"/>
  <c r="E13"/>
  <c r="E10"/>
  <c r="C13"/>
  <c r="E16" i="1" l="1"/>
  <c r="C16"/>
  <c r="E15"/>
  <c r="E13"/>
  <c r="E12"/>
  <c r="H23"/>
  <c r="G25" l="1"/>
  <c r="H25" s="1"/>
  <c r="G24"/>
  <c r="H24" s="1"/>
  <c r="G22"/>
  <c r="H22" s="1"/>
</calcChain>
</file>

<file path=xl/sharedStrings.xml><?xml version="1.0" encoding="utf-8"?>
<sst xmlns="http://schemas.openxmlformats.org/spreadsheetml/2006/main" count="85" uniqueCount="34">
  <si>
    <t/>
  </si>
  <si>
    <t>Распределение субсидий из областного бюджета на 2022 год бюджетам муниципальных образований на реализацию мероприятий по благоустройству сельских территорий (общественно значимых проектов)</t>
  </si>
  <si>
    <t>(рублей)</t>
  </si>
  <si>
    <t>Местные бюджеты</t>
  </si>
  <si>
    <t>1</t>
  </si>
  <si>
    <t>Золотухинский район</t>
  </si>
  <si>
    <t>Свободинский сельсовет</t>
  </si>
  <si>
    <t>Поныровский район</t>
  </si>
  <si>
    <t>Горяйновский сельсовет</t>
  </si>
  <si>
    <t>1-й Поныровский сельсовет</t>
  </si>
  <si>
    <t>Рыльский район</t>
  </si>
  <si>
    <t>Малогнеушевский сельсовет</t>
  </si>
  <si>
    <t>ВСЕГО</t>
  </si>
  <si>
    <t>7=(2*3/4)/(5/6)</t>
  </si>
  <si>
    <t xml:space="preserve">Стоимость общественно значимого проекта i-го муниципального образования, претендующего на предоставление субсидии на мероприятия по реализации общественно значимых проектов по благоустройству сельских территорий, рублей
</t>
  </si>
  <si>
    <t>Солнечный сельсовет</t>
  </si>
  <si>
    <t>Фатежский район</t>
  </si>
  <si>
    <t>Большеанненковский сельсовет</t>
  </si>
  <si>
    <t>Распределение субсидий из областного бюджета на 2023 год бюджетам муниципальных образований на реализацию мероприятий по благоустройству сельских территорий (общественно значимых проектов)</t>
  </si>
  <si>
    <t>Размер субсидии, предоставляемой i-му муниципальному образованию Курской области на реализацию мероприятий по благоустройству сельских территорий (общественно значимого проекта) на 2023 год, рублей</t>
  </si>
  <si>
    <t>Размер субсидии, предоставляемой i-му муниципальному образованию Курской области на реализацию мероприятий по благоустройству сельских территорий (общественно значимого проекта) на 2022 год, рублей</t>
  </si>
  <si>
    <t>Распределение субсидий из областного бюджета на 2024 год бюджетам муниципальных образований на реализацию мероприятий по благоустройству сельских территорий (общественно значимых проектов)</t>
  </si>
  <si>
    <t>Размер субсидии, предоставляемой i-му муниципальному образованию Курской области на реализацию мероприятий по благоустройству сельских территорий (общественно значимого проекта) на 2024 год, рублей</t>
  </si>
  <si>
    <t>№ п/п</t>
  </si>
  <si>
    <t>Доля софинансирования расходного обязательства муниципального образования, %</t>
  </si>
  <si>
    <t>Олбо</t>
  </si>
  <si>
    <t>Созпi</t>
  </si>
  <si>
    <t>РБОi</t>
  </si>
  <si>
    <t>Созп</t>
  </si>
  <si>
    <t>Ос</t>
  </si>
  <si>
    <t>8=7/3*100</t>
  </si>
  <si>
    <t>5=3*4/100</t>
  </si>
  <si>
    <t>Формула расчета размера субсидии с учетом предельного уровня софинансирования ОБ:</t>
  </si>
  <si>
    <t>Приложение 2.21</t>
  </si>
</sst>
</file>

<file path=xl/styles.xml><?xml version="1.0" encoding="utf-8"?>
<styleSheet xmlns="http://schemas.openxmlformats.org/spreadsheetml/2006/main">
  <numFmts count="2">
    <numFmt numFmtId="164" formatCode="_-* #,##0.00&quot;р.&quot;_-;\-* #,##0.00&quot;р.&quot;_-;_-* &quot;-&quot;??&quot;р.&quot;_-;_-@_-"/>
    <numFmt numFmtId="165" formatCode="0_ ;\-0\ "/>
  </numFmts>
  <fonts count="8">
    <font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i/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164" fontId="0" fillId="0" borderId="0">
      <alignment vertical="top" wrapText="1"/>
    </xf>
  </cellStyleXfs>
  <cellXfs count="58">
    <xf numFmtId="164" fontId="0" fillId="0" borderId="0" xfId="0" applyNumberFormat="1" applyFont="1" applyFill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top" wrapText="1"/>
    </xf>
    <xf numFmtId="3" fontId="1" fillId="0" borderId="1" xfId="0" applyNumberFormat="1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vertical="top" wrapText="1"/>
    </xf>
    <xf numFmtId="0" fontId="1" fillId="0" borderId="0" xfId="0" applyNumberFormat="1" applyFont="1" applyFill="1" applyAlignment="1">
      <alignment horizontal="right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vertical="top" wrapText="1"/>
    </xf>
    <xf numFmtId="3" fontId="4" fillId="0" borderId="1" xfId="0" applyNumberFormat="1" applyFont="1" applyFill="1" applyBorder="1" applyAlignment="1">
      <alignment vertical="top" wrapText="1"/>
    </xf>
    <xf numFmtId="3" fontId="5" fillId="0" borderId="1" xfId="0" applyNumberFormat="1" applyFont="1" applyFill="1" applyBorder="1" applyAlignment="1">
      <alignment vertical="top" wrapText="1"/>
    </xf>
    <xf numFmtId="164" fontId="7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center" wrapText="1"/>
    </xf>
    <xf numFmtId="0" fontId="4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right" wrapText="1"/>
    </xf>
    <xf numFmtId="0" fontId="5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right" wrapText="1"/>
    </xf>
    <xf numFmtId="164" fontId="4" fillId="0" borderId="1" xfId="0" applyNumberFormat="1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vertical="top" wrapText="1"/>
    </xf>
    <xf numFmtId="2" fontId="1" fillId="0" borderId="1" xfId="0" applyNumberFormat="1" applyFont="1" applyFill="1" applyBorder="1" applyAlignment="1">
      <alignment horizontal="right" wrapText="1"/>
    </xf>
    <xf numFmtId="3" fontId="1" fillId="0" borderId="1" xfId="0" applyNumberFormat="1" applyFont="1" applyFill="1" applyBorder="1" applyAlignment="1">
      <alignment horizontal="right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0" fillId="0" borderId="0" xfId="0" applyNumberFormat="1" applyFont="1" applyFill="1" applyBorder="1" applyAlignment="1">
      <alignment vertical="top" wrapText="1"/>
    </xf>
    <xf numFmtId="3" fontId="1" fillId="0" borderId="2" xfId="0" applyNumberFormat="1" applyFont="1" applyFill="1" applyBorder="1" applyAlignment="1">
      <alignment vertical="top" wrapText="1"/>
    </xf>
    <xf numFmtId="3" fontId="1" fillId="0" borderId="0" xfId="0" applyNumberFormat="1" applyFont="1" applyFill="1" applyBorder="1" applyAlignment="1">
      <alignment vertical="top" wrapText="1"/>
    </xf>
    <xf numFmtId="3" fontId="2" fillId="0" borderId="2" xfId="0" applyNumberFormat="1" applyFont="1" applyFill="1" applyBorder="1" applyAlignment="1">
      <alignment vertical="top" wrapText="1"/>
    </xf>
    <xf numFmtId="3" fontId="2" fillId="0" borderId="0" xfId="0" applyNumberFormat="1" applyFont="1" applyFill="1" applyBorder="1" applyAlignment="1">
      <alignment vertical="top" wrapText="1"/>
    </xf>
    <xf numFmtId="3" fontId="0" fillId="0" borderId="0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top" wrapText="1"/>
    </xf>
    <xf numFmtId="0" fontId="5" fillId="0" borderId="2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/>
    </xf>
    <xf numFmtId="3" fontId="4" fillId="0" borderId="2" xfId="0" applyNumberFormat="1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vertical="top" wrapText="1"/>
    </xf>
    <xf numFmtId="3" fontId="0" fillId="0" borderId="2" xfId="0" applyNumberFormat="1" applyFont="1" applyFill="1" applyBorder="1" applyAlignment="1">
      <alignment vertical="top" wrapText="1"/>
    </xf>
    <xf numFmtId="3" fontId="5" fillId="0" borderId="0" xfId="0" applyNumberFormat="1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vertical="center" wrapText="1"/>
    </xf>
    <xf numFmtId="0" fontId="5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wrapText="1"/>
    </xf>
    <xf numFmtId="164" fontId="0" fillId="0" borderId="0" xfId="0" applyNumberFormat="1" applyFont="1" applyFill="1" applyAlignment="1">
      <alignment horizontal="left" wrapText="1"/>
    </xf>
    <xf numFmtId="164" fontId="0" fillId="0" borderId="0" xfId="0" applyNumberFormat="1" applyFont="1" applyFill="1" applyAlignment="1">
      <alignment wrapText="1"/>
    </xf>
    <xf numFmtId="0" fontId="1" fillId="0" borderId="0" xfId="0" applyNumberFormat="1" applyFont="1" applyFill="1" applyAlignment="1">
      <alignment horizontal="right" vertical="center" wrapText="1"/>
    </xf>
    <xf numFmtId="0" fontId="4" fillId="0" borderId="0" xfId="0" applyNumberFormat="1" applyFont="1" applyFill="1" applyAlignment="1">
      <alignment horizontal="right" vertical="center" wrapText="1"/>
    </xf>
    <xf numFmtId="0" fontId="5" fillId="0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zoomScaleNormal="100" workbookViewId="0">
      <selection activeCell="H3" sqref="H3"/>
    </sheetView>
  </sheetViews>
  <sheetFormatPr defaultRowHeight="12.75"/>
  <cols>
    <col min="1" max="1" width="8.5" customWidth="1"/>
    <col min="2" max="2" width="36.1640625" customWidth="1"/>
    <col min="3" max="3" width="36" customWidth="1"/>
    <col min="4" max="4" width="23.5" customWidth="1"/>
    <col min="5" max="5" width="29.5" customWidth="1"/>
    <col min="6" max="7" width="18.83203125" customWidth="1"/>
    <col min="8" max="8" width="26.5" customWidth="1"/>
  </cols>
  <sheetData>
    <row r="1" spans="1:8">
      <c r="B1" t="s">
        <v>0</v>
      </c>
    </row>
    <row r="2" spans="1:8" ht="15" customHeight="1">
      <c r="B2" s="55"/>
      <c r="C2" s="55"/>
      <c r="D2" s="55"/>
      <c r="E2" s="55"/>
      <c r="F2" s="55"/>
      <c r="G2" s="55"/>
      <c r="H2" s="55"/>
    </row>
    <row r="3" spans="1:8" ht="15" customHeight="1">
      <c r="B3" s="16"/>
      <c r="C3" s="15"/>
      <c r="D3" s="15"/>
      <c r="F3" s="15"/>
      <c r="G3" s="15"/>
      <c r="H3" s="50" t="s">
        <v>33</v>
      </c>
    </row>
    <row r="4" spans="1:8" ht="21.4" customHeight="1">
      <c r="B4" s="51" t="s">
        <v>0</v>
      </c>
      <c r="C4" s="51"/>
      <c r="D4" s="51"/>
      <c r="E4" s="51"/>
      <c r="F4" s="51"/>
      <c r="G4" s="51"/>
      <c r="H4" s="51"/>
    </row>
    <row r="5" spans="1:8" ht="52.35" customHeight="1">
      <c r="B5" s="51" t="s">
        <v>1</v>
      </c>
      <c r="C5" s="51"/>
      <c r="D5" s="51"/>
      <c r="E5" s="51"/>
      <c r="F5" s="17"/>
      <c r="G5" s="17"/>
      <c r="H5" s="17"/>
    </row>
    <row r="6" spans="1:8" ht="15" customHeight="1">
      <c r="B6" s="18"/>
      <c r="C6" s="18"/>
      <c r="D6" s="18"/>
      <c r="E6" s="18" t="s">
        <v>2</v>
      </c>
      <c r="F6" s="18"/>
      <c r="G6" s="18"/>
      <c r="H6" s="18"/>
    </row>
    <row r="7" spans="1:8" ht="172.5" customHeight="1">
      <c r="A7" s="21" t="s">
        <v>23</v>
      </c>
      <c r="B7" s="1" t="s">
        <v>3</v>
      </c>
      <c r="C7" s="8" t="s">
        <v>14</v>
      </c>
      <c r="D7" s="8" t="s">
        <v>24</v>
      </c>
      <c r="E7" s="8" t="s">
        <v>20</v>
      </c>
      <c r="F7" s="7"/>
      <c r="G7" s="7"/>
      <c r="H7" s="7"/>
    </row>
    <row r="8" spans="1:8" ht="15" customHeight="1">
      <c r="A8" s="2">
        <v>1</v>
      </c>
      <c r="B8" s="2">
        <v>2</v>
      </c>
      <c r="C8" s="2">
        <v>3</v>
      </c>
      <c r="D8" s="2">
        <v>4</v>
      </c>
      <c r="E8" s="9" t="s">
        <v>31</v>
      </c>
      <c r="F8" s="7"/>
      <c r="G8" s="7"/>
      <c r="H8" s="7"/>
    </row>
    <row r="9" spans="1:8" ht="15" customHeight="1">
      <c r="A9" s="21"/>
      <c r="B9" s="3" t="s">
        <v>5</v>
      </c>
      <c r="C9" s="24"/>
      <c r="D9" s="24"/>
      <c r="E9" s="24"/>
      <c r="F9" s="7"/>
      <c r="G9" s="7"/>
      <c r="H9" s="7"/>
    </row>
    <row r="10" spans="1:8" ht="15" customHeight="1">
      <c r="A10" s="22">
        <v>1</v>
      </c>
      <c r="B10" s="4" t="s">
        <v>6</v>
      </c>
      <c r="C10" s="5">
        <v>2000000</v>
      </c>
      <c r="D10" s="26">
        <v>1.4</v>
      </c>
      <c r="E10" s="24">
        <f>C10*D10/100</f>
        <v>28000</v>
      </c>
      <c r="F10" s="7"/>
      <c r="G10" s="7"/>
      <c r="H10" s="7"/>
    </row>
    <row r="11" spans="1:8" ht="15" customHeight="1">
      <c r="A11" s="22"/>
      <c r="B11" s="3" t="s">
        <v>7</v>
      </c>
      <c r="C11" s="6"/>
      <c r="D11" s="26"/>
      <c r="E11" s="24"/>
      <c r="F11" s="7"/>
      <c r="G11" s="7"/>
      <c r="H11" s="7"/>
    </row>
    <row r="12" spans="1:8" ht="15" customHeight="1">
      <c r="A12" s="22">
        <v>2</v>
      </c>
      <c r="B12" s="4" t="s">
        <v>8</v>
      </c>
      <c r="C12" s="5">
        <v>243916</v>
      </c>
      <c r="D12" s="26">
        <v>1.4</v>
      </c>
      <c r="E12" s="27">
        <f>C12*D12/100</f>
        <v>3414.8239999999996</v>
      </c>
      <c r="F12" s="7"/>
      <c r="G12" s="7"/>
      <c r="H12" s="7"/>
    </row>
    <row r="13" spans="1:8" ht="15" customHeight="1">
      <c r="A13" s="22">
        <v>3</v>
      </c>
      <c r="B13" s="4" t="s">
        <v>9</v>
      </c>
      <c r="C13" s="5">
        <v>1431453</v>
      </c>
      <c r="D13" s="26">
        <v>1.4</v>
      </c>
      <c r="E13" s="27">
        <f>C13*D13/100</f>
        <v>20040.342000000001</v>
      </c>
      <c r="F13" s="7"/>
      <c r="G13" s="7"/>
      <c r="H13" s="7"/>
    </row>
    <row r="14" spans="1:8" ht="15" customHeight="1">
      <c r="A14" s="22"/>
      <c r="B14" s="3" t="s">
        <v>10</v>
      </c>
      <c r="C14" s="6"/>
      <c r="D14" s="26"/>
      <c r="E14" s="27"/>
      <c r="F14" s="7"/>
      <c r="G14" s="7"/>
      <c r="H14" s="7"/>
    </row>
    <row r="15" spans="1:8" ht="15" customHeight="1">
      <c r="A15" s="22">
        <v>4</v>
      </c>
      <c r="B15" s="4" t="s">
        <v>11</v>
      </c>
      <c r="C15" s="5">
        <v>1477110</v>
      </c>
      <c r="D15" s="26">
        <v>1.4</v>
      </c>
      <c r="E15" s="27">
        <f>C15*D15/100</f>
        <v>20679.539999999997</v>
      </c>
      <c r="F15" s="7"/>
      <c r="G15" s="7"/>
      <c r="H15" s="7"/>
    </row>
    <row r="16" spans="1:8" ht="15" customHeight="1">
      <c r="A16" s="23"/>
      <c r="B16" s="3" t="s">
        <v>12</v>
      </c>
      <c r="C16" s="6">
        <f>SUM(C10:C15)</f>
        <v>5152479</v>
      </c>
      <c r="D16" s="24"/>
      <c r="E16" s="6">
        <f>SUM(E10:E15)</f>
        <v>72134.705999999991</v>
      </c>
      <c r="F16" s="7"/>
      <c r="G16" s="7"/>
      <c r="H16" s="7"/>
    </row>
    <row r="17" spans="1:8" ht="15" customHeight="1">
      <c r="B17" s="7"/>
      <c r="C17" s="7"/>
      <c r="D17" s="7"/>
      <c r="E17" s="7"/>
      <c r="F17" s="7"/>
      <c r="G17" s="7"/>
      <c r="H17" s="7"/>
    </row>
    <row r="18" spans="1:8" ht="15" customHeight="1">
      <c r="B18" s="52" t="s">
        <v>32</v>
      </c>
      <c r="C18" s="53"/>
      <c r="D18" s="53"/>
      <c r="E18" s="54"/>
      <c r="F18" s="18"/>
      <c r="G18" s="18"/>
      <c r="H18" s="18"/>
    </row>
    <row r="19" spans="1:8" ht="15" customHeight="1">
      <c r="B19" s="18"/>
      <c r="C19" s="18"/>
      <c r="D19" s="18"/>
      <c r="E19" s="18"/>
      <c r="F19" s="18"/>
      <c r="G19" s="18"/>
      <c r="H19" s="18"/>
    </row>
    <row r="20" spans="1:8" ht="94.5">
      <c r="A20" s="21" t="s">
        <v>23</v>
      </c>
      <c r="B20" s="8" t="s">
        <v>25</v>
      </c>
      <c r="C20" s="8" t="s">
        <v>26</v>
      </c>
      <c r="D20" s="8" t="s">
        <v>27</v>
      </c>
      <c r="E20" s="8" t="s">
        <v>28</v>
      </c>
      <c r="F20" s="8" t="s">
        <v>27</v>
      </c>
      <c r="G20" s="8" t="s">
        <v>29</v>
      </c>
      <c r="H20" s="8" t="s">
        <v>24</v>
      </c>
    </row>
    <row r="21" spans="1:8" ht="14.25" customHeight="1">
      <c r="A21" s="2">
        <v>1</v>
      </c>
      <c r="B21" s="2">
        <v>2</v>
      </c>
      <c r="C21" s="2">
        <v>3</v>
      </c>
      <c r="D21" s="2">
        <v>4</v>
      </c>
      <c r="E21" s="2">
        <v>5</v>
      </c>
      <c r="F21" s="2">
        <v>6</v>
      </c>
      <c r="G21" s="2" t="s">
        <v>13</v>
      </c>
      <c r="H21" s="9" t="s">
        <v>30</v>
      </c>
    </row>
    <row r="22" spans="1:8" ht="15" customHeight="1">
      <c r="A22" s="22">
        <v>1</v>
      </c>
      <c r="B22" s="5">
        <v>72135</v>
      </c>
      <c r="C22" s="5">
        <v>2000000</v>
      </c>
      <c r="D22" s="5">
        <v>1</v>
      </c>
      <c r="E22" s="5">
        <v>5152479</v>
      </c>
      <c r="F22" s="5">
        <v>1</v>
      </c>
      <c r="G22" s="5">
        <f>(B22*C22/D22)/(E22/F22)</f>
        <v>28000.114119824651</v>
      </c>
      <c r="H22" s="25">
        <f>G22/C22*100</f>
        <v>1.4000057059912325</v>
      </c>
    </row>
    <row r="23" spans="1:8" ht="15" customHeight="1">
      <c r="A23" s="22">
        <v>2</v>
      </c>
      <c r="B23" s="5">
        <v>72135</v>
      </c>
      <c r="C23" s="5">
        <v>243916</v>
      </c>
      <c r="D23" s="5">
        <v>1</v>
      </c>
      <c r="E23" s="5">
        <v>5172479</v>
      </c>
      <c r="F23" s="5">
        <v>1</v>
      </c>
      <c r="G23" s="5">
        <v>3415</v>
      </c>
      <c r="H23" s="25">
        <f t="shared" ref="H23:H25" si="0">G23/C23*100</f>
        <v>1.4000721559881271</v>
      </c>
    </row>
    <row r="24" spans="1:8" ht="15" customHeight="1">
      <c r="A24" s="22">
        <v>3</v>
      </c>
      <c r="B24" s="5">
        <v>72135</v>
      </c>
      <c r="C24" s="5">
        <v>1431453</v>
      </c>
      <c r="D24" s="5">
        <v>1</v>
      </c>
      <c r="E24" s="5">
        <v>5152479</v>
      </c>
      <c r="F24" s="5">
        <v>1</v>
      </c>
      <c r="G24" s="5">
        <f t="shared" ref="G24" si="1">(B24*C24/D24)/(E24/F24)</f>
        <v>20040.42367858268</v>
      </c>
      <c r="H24" s="25">
        <f t="shared" si="0"/>
        <v>1.4000057059912328</v>
      </c>
    </row>
    <row r="25" spans="1:8" ht="15" customHeight="1">
      <c r="A25" s="22">
        <v>4</v>
      </c>
      <c r="B25" s="5">
        <v>72135</v>
      </c>
      <c r="C25" s="5">
        <v>1477110</v>
      </c>
      <c r="D25" s="5">
        <v>1</v>
      </c>
      <c r="E25" s="5">
        <v>5152479</v>
      </c>
      <c r="F25" s="5">
        <v>1</v>
      </c>
      <c r="G25" s="5">
        <f>(B25*C25/D25)/(E25/F25)</f>
        <v>20679.624283767094</v>
      </c>
      <c r="H25" s="25">
        <f t="shared" si="0"/>
        <v>1.4000057059912325</v>
      </c>
    </row>
  </sheetData>
  <mergeCells count="4">
    <mergeCell ref="B5:E5"/>
    <mergeCell ref="B18:E18"/>
    <mergeCell ref="B2:H2"/>
    <mergeCell ref="B4:H4"/>
  </mergeCells>
  <pageMargins left="0.78740157480314965" right="0.39370078740157483" top="0.78740157480314965" bottom="0.78740157480314965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"/>
  <sheetViews>
    <sheetView view="pageBreakPreview" zoomScale="60" zoomScaleNormal="100" workbookViewId="0">
      <selection activeCell="B49" sqref="B49"/>
    </sheetView>
  </sheetViews>
  <sheetFormatPr defaultRowHeight="12.75"/>
  <cols>
    <col min="1" max="1" width="8.5" customWidth="1"/>
    <col min="2" max="2" width="39.1640625" customWidth="1"/>
    <col min="3" max="3" width="29.5" customWidth="1"/>
    <col min="4" max="4" width="26.33203125" customWidth="1"/>
    <col min="5" max="5" width="28.1640625" customWidth="1"/>
    <col min="6" max="6" width="31.33203125" customWidth="1"/>
    <col min="7" max="7" width="24.1640625" customWidth="1"/>
    <col min="8" max="8" width="26.5" customWidth="1"/>
  </cols>
  <sheetData>
    <row r="1" spans="1:8">
      <c r="B1" t="s">
        <v>0</v>
      </c>
    </row>
    <row r="2" spans="1:8" ht="15.75">
      <c r="B2" s="56"/>
      <c r="C2" s="56"/>
      <c r="D2" s="56"/>
      <c r="E2" s="56"/>
      <c r="F2" s="56"/>
      <c r="G2" s="56"/>
      <c r="H2" s="56"/>
    </row>
    <row r="3" spans="1:8" ht="15.75">
      <c r="B3" s="16"/>
      <c r="C3" s="16"/>
      <c r="D3" s="16"/>
      <c r="E3" s="16"/>
      <c r="F3" s="16"/>
      <c r="G3" s="16"/>
      <c r="H3" s="50" t="s">
        <v>33</v>
      </c>
    </row>
    <row r="4" spans="1:8" ht="15.75">
      <c r="B4" s="57" t="s">
        <v>0</v>
      </c>
      <c r="C4" s="57"/>
      <c r="D4" s="57"/>
      <c r="E4" s="57"/>
      <c r="F4" s="57"/>
      <c r="G4" s="57"/>
      <c r="H4" s="57"/>
    </row>
    <row r="5" spans="1:8" ht="52.5" customHeight="1">
      <c r="B5" s="57" t="s">
        <v>18</v>
      </c>
      <c r="C5" s="57"/>
      <c r="D5" s="57"/>
      <c r="E5" s="57"/>
      <c r="F5" s="19"/>
      <c r="G5" s="19"/>
      <c r="H5" s="19"/>
    </row>
    <row r="6" spans="1:8" ht="15.75">
      <c r="B6" s="20"/>
      <c r="C6" s="20"/>
      <c r="D6" s="20"/>
      <c r="E6" s="20" t="s">
        <v>2</v>
      </c>
      <c r="F6" s="20"/>
      <c r="G6" s="20"/>
      <c r="H6" s="20"/>
    </row>
    <row r="7" spans="1:8" ht="252">
      <c r="A7" s="21" t="s">
        <v>23</v>
      </c>
      <c r="B7" s="8" t="s">
        <v>3</v>
      </c>
      <c r="C7" s="8" t="s">
        <v>14</v>
      </c>
      <c r="D7" s="8" t="s">
        <v>24</v>
      </c>
      <c r="E7" s="8" t="s">
        <v>19</v>
      </c>
      <c r="F7" s="28"/>
      <c r="G7" s="29"/>
      <c r="H7" s="30"/>
    </row>
    <row r="8" spans="1:8">
      <c r="A8" s="2">
        <v>1</v>
      </c>
      <c r="B8" s="9" t="s">
        <v>4</v>
      </c>
      <c r="C8" s="2">
        <v>3</v>
      </c>
      <c r="D8" s="2">
        <v>4</v>
      </c>
      <c r="E8" s="9" t="s">
        <v>31</v>
      </c>
      <c r="F8" s="31"/>
      <c r="G8" s="32"/>
      <c r="H8" s="32"/>
    </row>
    <row r="9" spans="1:8" ht="15.75">
      <c r="A9" s="21"/>
      <c r="B9" s="10" t="s">
        <v>5</v>
      </c>
      <c r="C9" s="3"/>
      <c r="D9" s="3"/>
      <c r="E9" s="3"/>
      <c r="F9" s="33"/>
      <c r="G9" s="34"/>
      <c r="H9" s="35"/>
    </row>
    <row r="10" spans="1:8" ht="15.75">
      <c r="A10" s="22">
        <v>1</v>
      </c>
      <c r="B10" s="11" t="s">
        <v>15</v>
      </c>
      <c r="C10" s="5">
        <v>920440</v>
      </c>
      <c r="D10" s="25">
        <v>1.4</v>
      </c>
      <c r="E10" s="5">
        <f>C10*D10/100</f>
        <v>12886.16</v>
      </c>
      <c r="F10" s="36"/>
      <c r="G10" s="37"/>
      <c r="H10" s="37"/>
    </row>
    <row r="11" spans="1:8" ht="15.75">
      <c r="A11" s="22"/>
      <c r="B11" s="10" t="s">
        <v>7</v>
      </c>
      <c r="C11" s="6"/>
      <c r="D11" s="41"/>
      <c r="E11" s="6"/>
      <c r="F11" s="38"/>
      <c r="G11" s="39"/>
      <c r="H11" s="40"/>
    </row>
    <row r="12" spans="1:8" ht="15.75">
      <c r="A12" s="22">
        <v>2</v>
      </c>
      <c r="B12" s="11" t="s">
        <v>8</v>
      </c>
      <c r="C12" s="5">
        <v>654779</v>
      </c>
      <c r="D12" s="25">
        <v>1.4</v>
      </c>
      <c r="E12" s="5">
        <f>C12*D12/100+1</f>
        <v>9167.905999999999</v>
      </c>
      <c r="F12" s="36"/>
      <c r="G12" s="37"/>
      <c r="H12" s="37"/>
    </row>
    <row r="13" spans="1:8" ht="15.75">
      <c r="A13" s="22"/>
      <c r="B13" s="10" t="s">
        <v>12</v>
      </c>
      <c r="C13" s="6">
        <f>SUM(C10:C12)</f>
        <v>1575219</v>
      </c>
      <c r="D13" s="6"/>
      <c r="E13" s="6">
        <f>SUM(E10:E12)</f>
        <v>22054.065999999999</v>
      </c>
      <c r="F13" s="38"/>
      <c r="G13" s="39"/>
      <c r="H13" s="39"/>
    </row>
    <row r="14" spans="1:8" ht="15.75">
      <c r="B14" s="20"/>
      <c r="C14" s="20"/>
      <c r="D14" s="20"/>
      <c r="E14" s="20"/>
      <c r="F14" s="20"/>
      <c r="G14" s="20"/>
      <c r="H14" s="20"/>
    </row>
    <row r="15" spans="1:8" ht="15" customHeight="1">
      <c r="B15" s="52" t="s">
        <v>32</v>
      </c>
      <c r="C15" s="53"/>
      <c r="D15" s="53"/>
      <c r="E15" s="54"/>
      <c r="F15" s="18"/>
      <c r="G15" s="18"/>
      <c r="H15" s="18"/>
    </row>
    <row r="16" spans="1:8" ht="15.75">
      <c r="B16" s="20"/>
      <c r="C16" s="20"/>
      <c r="D16" s="20"/>
      <c r="E16" s="20"/>
      <c r="F16" s="20"/>
      <c r="G16" s="20"/>
      <c r="H16" s="20"/>
    </row>
    <row r="17" spans="1:8" ht="94.5">
      <c r="A17" s="21" t="s">
        <v>23</v>
      </c>
      <c r="B17" s="8" t="s">
        <v>25</v>
      </c>
      <c r="C17" s="8" t="s">
        <v>26</v>
      </c>
      <c r="D17" s="8" t="s">
        <v>27</v>
      </c>
      <c r="E17" s="8" t="s">
        <v>28</v>
      </c>
      <c r="F17" s="8" t="s">
        <v>27</v>
      </c>
      <c r="G17" s="8" t="s">
        <v>29</v>
      </c>
      <c r="H17" s="8" t="s">
        <v>24</v>
      </c>
    </row>
    <row r="18" spans="1:8">
      <c r="A18" s="2">
        <v>1</v>
      </c>
      <c r="B18" s="2">
        <v>2</v>
      </c>
      <c r="C18" s="2">
        <v>3</v>
      </c>
      <c r="D18" s="2">
        <v>4</v>
      </c>
      <c r="E18" s="2">
        <v>5</v>
      </c>
      <c r="F18" s="2">
        <v>6</v>
      </c>
      <c r="G18" s="2" t="s">
        <v>13</v>
      </c>
      <c r="H18" s="9" t="s">
        <v>30</v>
      </c>
    </row>
    <row r="19" spans="1:8" ht="15.75">
      <c r="A19" s="8">
        <v>1</v>
      </c>
      <c r="B19" s="5">
        <v>22054</v>
      </c>
      <c r="C19" s="5">
        <v>920440</v>
      </c>
      <c r="D19" s="5">
        <v>1</v>
      </c>
      <c r="E19" s="5">
        <v>1575219</v>
      </c>
      <c r="F19" s="5">
        <v>1</v>
      </c>
      <c r="G19" s="5">
        <f>(B19*C19/D19)/(E19/F19)-1</f>
        <v>12885.705759643579</v>
      </c>
      <c r="H19" s="25">
        <f>G19/C19*100</f>
        <v>1.399950649650556</v>
      </c>
    </row>
    <row r="20" spans="1:8" ht="15.75">
      <c r="A20" s="22">
        <v>2</v>
      </c>
      <c r="B20" s="5">
        <v>22054</v>
      </c>
      <c r="C20" s="5">
        <v>654779</v>
      </c>
      <c r="D20" s="5">
        <v>1</v>
      </c>
      <c r="E20" s="5">
        <v>1575219</v>
      </c>
      <c r="F20" s="5">
        <v>1</v>
      </c>
      <c r="G20" s="5">
        <f>(B20*C20/D20)/(E20/F20)+1</f>
        <v>9168.2942403564211</v>
      </c>
      <c r="H20" s="25">
        <f>G20/C20*100</f>
        <v>1.4002120166279648</v>
      </c>
    </row>
  </sheetData>
  <mergeCells count="4">
    <mergeCell ref="B15:E15"/>
    <mergeCell ref="B2:H2"/>
    <mergeCell ref="B4:H4"/>
    <mergeCell ref="B5:E5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7"/>
  <sheetViews>
    <sheetView view="pageBreakPreview" zoomScale="60" zoomScaleNormal="100" workbookViewId="0">
      <selection activeCell="M38" sqref="M38"/>
    </sheetView>
  </sheetViews>
  <sheetFormatPr defaultRowHeight="12.75"/>
  <cols>
    <col min="2" max="2" width="39" customWidth="1"/>
    <col min="3" max="3" width="30.1640625" customWidth="1"/>
    <col min="4" max="4" width="25.5" customWidth="1"/>
    <col min="5" max="5" width="29.6640625" customWidth="1"/>
    <col min="6" max="6" width="31.33203125" customWidth="1"/>
    <col min="7" max="7" width="24.1640625" customWidth="1"/>
    <col min="8" max="8" width="25.6640625" customWidth="1"/>
  </cols>
  <sheetData>
    <row r="1" spans="1:8">
      <c r="B1" t="s">
        <v>0</v>
      </c>
    </row>
    <row r="2" spans="1:8" ht="15.75">
      <c r="B2" s="56"/>
      <c r="C2" s="56"/>
      <c r="D2" s="56"/>
      <c r="E2" s="56"/>
      <c r="F2" s="56"/>
      <c r="G2" s="56"/>
      <c r="H2" s="56"/>
    </row>
    <row r="3" spans="1:8" ht="15.75">
      <c r="B3" s="16"/>
      <c r="C3" s="16"/>
      <c r="D3" s="16"/>
      <c r="E3" s="16"/>
      <c r="F3" s="16"/>
      <c r="G3" s="16"/>
      <c r="H3" s="50" t="s">
        <v>33</v>
      </c>
    </row>
    <row r="4" spans="1:8" ht="15.75">
      <c r="B4" s="57" t="s">
        <v>0</v>
      </c>
      <c r="C4" s="57"/>
      <c r="D4" s="57"/>
      <c r="E4" s="57"/>
      <c r="F4" s="57"/>
      <c r="G4" s="57"/>
      <c r="H4" s="57"/>
    </row>
    <row r="5" spans="1:8" ht="48.75" customHeight="1">
      <c r="B5" s="57" t="s">
        <v>21</v>
      </c>
      <c r="C5" s="57"/>
      <c r="D5" s="57"/>
      <c r="E5" s="57"/>
      <c r="F5" s="19"/>
      <c r="G5" s="19"/>
      <c r="H5" s="19"/>
    </row>
    <row r="6" spans="1:8" ht="15.75">
      <c r="B6" s="20"/>
      <c r="C6" s="20"/>
      <c r="D6" s="20"/>
      <c r="E6" s="20" t="s">
        <v>2</v>
      </c>
      <c r="F6" s="20"/>
      <c r="G6" s="20"/>
      <c r="H6" s="20"/>
    </row>
    <row r="7" spans="1:8" ht="236.25">
      <c r="A7" s="49" t="s">
        <v>23</v>
      </c>
      <c r="B7" s="8" t="s">
        <v>3</v>
      </c>
      <c r="C7" s="8" t="s">
        <v>14</v>
      </c>
      <c r="D7" s="8" t="s">
        <v>24</v>
      </c>
      <c r="E7" s="8" t="s">
        <v>22</v>
      </c>
      <c r="F7" s="28"/>
      <c r="G7" s="29"/>
      <c r="H7" s="30"/>
    </row>
    <row r="8" spans="1:8">
      <c r="A8" s="9" t="s">
        <v>4</v>
      </c>
      <c r="B8" s="9">
        <v>2</v>
      </c>
      <c r="C8" s="2">
        <v>3</v>
      </c>
      <c r="D8" s="2">
        <v>4</v>
      </c>
      <c r="E8" s="9" t="s">
        <v>31</v>
      </c>
      <c r="F8" s="31"/>
      <c r="G8" s="32"/>
      <c r="H8" s="32"/>
    </row>
    <row r="9" spans="1:8" ht="15.75">
      <c r="A9" s="23"/>
      <c r="B9" s="10" t="s">
        <v>16</v>
      </c>
      <c r="C9" s="10"/>
      <c r="D9" s="3"/>
      <c r="E9" s="10"/>
      <c r="F9" s="42"/>
      <c r="G9" s="43"/>
      <c r="H9" s="35"/>
    </row>
    <row r="10" spans="1:8" s="14" customFormat="1" ht="15.75">
      <c r="A10" s="22">
        <v>1</v>
      </c>
      <c r="B10" s="11" t="s">
        <v>17</v>
      </c>
      <c r="C10" s="12">
        <v>958746</v>
      </c>
      <c r="D10" s="48">
        <v>1.4</v>
      </c>
      <c r="E10" s="12">
        <f>C10*D10/100+1</f>
        <v>13423.444</v>
      </c>
      <c r="F10" s="44"/>
      <c r="G10" s="45"/>
      <c r="H10" s="37"/>
    </row>
    <row r="11" spans="1:8" ht="15.75">
      <c r="A11" s="23"/>
      <c r="B11" s="10" t="s">
        <v>12</v>
      </c>
      <c r="C11" s="13">
        <f>C10</f>
        <v>958746</v>
      </c>
      <c r="D11" s="13"/>
      <c r="E11" s="13">
        <f>E10</f>
        <v>13423.444</v>
      </c>
      <c r="F11" s="46"/>
      <c r="G11" s="40"/>
      <c r="H11" s="47"/>
    </row>
    <row r="12" spans="1:8" ht="15.75">
      <c r="B12" s="20"/>
      <c r="C12" s="20"/>
      <c r="D12" s="20"/>
      <c r="E12" s="20"/>
      <c r="F12" s="20"/>
      <c r="G12" s="20"/>
      <c r="H12" s="20"/>
    </row>
    <row r="13" spans="1:8" ht="15" customHeight="1">
      <c r="B13" s="52" t="s">
        <v>32</v>
      </c>
      <c r="C13" s="53"/>
      <c r="D13" s="53"/>
      <c r="E13" s="54"/>
      <c r="F13" s="18"/>
      <c r="G13" s="18"/>
      <c r="H13" s="18"/>
    </row>
    <row r="14" spans="1:8" ht="15.75">
      <c r="B14" s="20"/>
      <c r="C14" s="20"/>
      <c r="D14" s="20"/>
      <c r="E14" s="20"/>
      <c r="F14" s="20"/>
      <c r="G14" s="20"/>
      <c r="H14" s="20"/>
    </row>
    <row r="15" spans="1:8" ht="94.5">
      <c r="A15" s="49" t="s">
        <v>23</v>
      </c>
      <c r="B15" s="8" t="s">
        <v>25</v>
      </c>
      <c r="C15" s="8" t="s">
        <v>26</v>
      </c>
      <c r="D15" s="8" t="s">
        <v>27</v>
      </c>
      <c r="E15" s="8" t="s">
        <v>28</v>
      </c>
      <c r="F15" s="8" t="s">
        <v>27</v>
      </c>
      <c r="G15" s="8" t="s">
        <v>29</v>
      </c>
      <c r="H15" s="8" t="s">
        <v>24</v>
      </c>
    </row>
    <row r="16" spans="1:8">
      <c r="A16" s="9" t="s">
        <v>4</v>
      </c>
      <c r="B16" s="2">
        <v>2</v>
      </c>
      <c r="C16" s="2">
        <v>3</v>
      </c>
      <c r="D16" s="2">
        <v>4</v>
      </c>
      <c r="E16" s="2">
        <v>5</v>
      </c>
      <c r="F16" s="2">
        <v>6</v>
      </c>
      <c r="G16" s="2" t="s">
        <v>13</v>
      </c>
      <c r="H16" s="9" t="s">
        <v>30</v>
      </c>
    </row>
    <row r="17" spans="1:8" s="14" customFormat="1" ht="15.75">
      <c r="A17" s="22">
        <v>1</v>
      </c>
      <c r="B17" s="12">
        <v>13423</v>
      </c>
      <c r="C17" s="12">
        <v>958746</v>
      </c>
      <c r="D17" s="5">
        <v>1</v>
      </c>
      <c r="E17" s="12">
        <v>958746</v>
      </c>
      <c r="F17" s="5">
        <v>1</v>
      </c>
      <c r="G17" s="5">
        <f>(B17*C17/D17)/(E17/F17)</f>
        <v>13423</v>
      </c>
      <c r="H17" s="25">
        <f>G17/C17*100</f>
        <v>1.4000579924192644</v>
      </c>
    </row>
  </sheetData>
  <mergeCells count="4">
    <mergeCell ref="B13:E13"/>
    <mergeCell ref="B2:H2"/>
    <mergeCell ref="B4:H4"/>
    <mergeCell ref="B5:E5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2022</vt:lpstr>
      <vt:lpstr>2023</vt:lpstr>
      <vt:lpstr>2024</vt:lpstr>
      <vt:lpstr>'2022'!Заголовки_для_печати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2021-10-25T13:21:45Z</dcterms:modified>
</cp:coreProperties>
</file>