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25" firstSheet="3" activeTab="3"/>
  </bookViews>
  <sheets>
    <sheet name="ИТОГ" sheetId="12" state="hidden" r:id="rId1"/>
    <sheet name="systemquery" sheetId="13" state="hidden" r:id="rId2"/>
    <sheet name="Реквизиты документа" sheetId="14" state="hidden" r:id="rId3"/>
    <sheet name="Лист1" sheetId="15" r:id="rId4"/>
  </sheets>
  <definedNames>
    <definedName name="_xlnm.Print_Titles" localSheetId="3">Лист1!$A:$A</definedName>
  </definedNames>
  <calcPr calcId="125725"/>
</workbook>
</file>

<file path=xl/calcChain.xml><?xml version="1.0" encoding="utf-8"?>
<calcChain xmlns="http://schemas.openxmlformats.org/spreadsheetml/2006/main">
  <c r="AV41" i="15"/>
  <c r="AY41" s="1"/>
  <c r="AP41"/>
  <c r="AS41" s="1"/>
  <c r="AD41"/>
  <c r="AG41" s="1"/>
  <c r="X41"/>
  <c r="AA41" s="1"/>
  <c r="L41"/>
  <c r="O41" s="1"/>
  <c r="F41"/>
  <c r="I41" s="1"/>
  <c r="AV40"/>
  <c r="AY40" s="1"/>
  <c r="AP40"/>
  <c r="AS40" s="1"/>
  <c r="AZ40" s="1"/>
  <c r="AD40"/>
  <c r="AG40" s="1"/>
  <c r="X40"/>
  <c r="AA40" s="1"/>
  <c r="AH40" s="1"/>
  <c r="O40"/>
  <c r="L40"/>
  <c r="F40"/>
  <c r="I40" s="1"/>
  <c r="AV39"/>
  <c r="AY39" s="1"/>
  <c r="AZ39" s="1"/>
  <c r="AS39"/>
  <c r="AP39"/>
  <c r="AD39"/>
  <c r="AG39" s="1"/>
  <c r="X39"/>
  <c r="AA39" s="1"/>
  <c r="L39"/>
  <c r="O39" s="1"/>
  <c r="F39"/>
  <c r="I39" s="1"/>
  <c r="AV38"/>
  <c r="AY38" s="1"/>
  <c r="AP38"/>
  <c r="AS38" s="1"/>
  <c r="AG38"/>
  <c r="AH38" s="1"/>
  <c r="AD38"/>
  <c r="AA38"/>
  <c r="X38"/>
  <c r="L38"/>
  <c r="O38" s="1"/>
  <c r="F38"/>
  <c r="I38" s="1"/>
  <c r="AV37"/>
  <c r="AY37" s="1"/>
  <c r="AP37"/>
  <c r="AS37" s="1"/>
  <c r="AD37"/>
  <c r="AG37" s="1"/>
  <c r="X37"/>
  <c r="AA37" s="1"/>
  <c r="L37"/>
  <c r="O37" s="1"/>
  <c r="F37"/>
  <c r="I37" s="1"/>
  <c r="AV36"/>
  <c r="AY36" s="1"/>
  <c r="AP36"/>
  <c r="AS36" s="1"/>
  <c r="AZ36" s="1"/>
  <c r="AD36"/>
  <c r="AG36" s="1"/>
  <c r="X36"/>
  <c r="AA36" s="1"/>
  <c r="L36"/>
  <c r="O36" s="1"/>
  <c r="F36"/>
  <c r="I36" s="1"/>
  <c r="AY35"/>
  <c r="AV35"/>
  <c r="AP35"/>
  <c r="AS35" s="1"/>
  <c r="AD35"/>
  <c r="AG35" s="1"/>
  <c r="X35"/>
  <c r="AA35" s="1"/>
  <c r="L35"/>
  <c r="O35" s="1"/>
  <c r="F35"/>
  <c r="I35" s="1"/>
  <c r="P35" s="1"/>
  <c r="AV34"/>
  <c r="AY34" s="1"/>
  <c r="AP34"/>
  <c r="AS34" s="1"/>
  <c r="AD34"/>
  <c r="AG34" s="1"/>
  <c r="X34"/>
  <c r="AA34" s="1"/>
  <c r="L34"/>
  <c r="O34" s="1"/>
  <c r="F34"/>
  <c r="I34" s="1"/>
  <c r="AV33"/>
  <c r="AY33" s="1"/>
  <c r="AP33"/>
  <c r="AS33" s="1"/>
  <c r="AD33"/>
  <c r="AG33" s="1"/>
  <c r="X33"/>
  <c r="AA33" s="1"/>
  <c r="L33"/>
  <c r="O33" s="1"/>
  <c r="F33"/>
  <c r="I33" s="1"/>
  <c r="AV32"/>
  <c r="AY32" s="1"/>
  <c r="AP32"/>
  <c r="AS32" s="1"/>
  <c r="AZ32" s="1"/>
  <c r="AD32"/>
  <c r="AG32" s="1"/>
  <c r="X32"/>
  <c r="AA32" s="1"/>
  <c r="L32"/>
  <c r="O32" s="1"/>
  <c r="F32"/>
  <c r="I32" s="1"/>
  <c r="AV31"/>
  <c r="AY31" s="1"/>
  <c r="AP31"/>
  <c r="AS31" s="1"/>
  <c r="AD31"/>
  <c r="AG31" s="1"/>
  <c r="X31"/>
  <c r="AA31" s="1"/>
  <c r="L31"/>
  <c r="O31" s="1"/>
  <c r="F31"/>
  <c r="I31" s="1"/>
  <c r="P31" s="1"/>
  <c r="AY30"/>
  <c r="AV30"/>
  <c r="AP30"/>
  <c r="AS30" s="1"/>
  <c r="AG30"/>
  <c r="AD30"/>
  <c r="X30"/>
  <c r="AA30" s="1"/>
  <c r="L30"/>
  <c r="O30" s="1"/>
  <c r="F30"/>
  <c r="I30" s="1"/>
  <c r="AV29"/>
  <c r="AY29" s="1"/>
  <c r="AP29"/>
  <c r="AS29" s="1"/>
  <c r="AD29"/>
  <c r="AG29" s="1"/>
  <c r="X29"/>
  <c r="AA29" s="1"/>
  <c r="O29"/>
  <c r="L29"/>
  <c r="F29"/>
  <c r="I29" s="1"/>
  <c r="AV28"/>
  <c r="AY28" s="1"/>
  <c r="AP28"/>
  <c r="AS28" s="1"/>
  <c r="AZ28" s="1"/>
  <c r="AD28"/>
  <c r="AG28" s="1"/>
  <c r="X28"/>
  <c r="AA28" s="1"/>
  <c r="L28"/>
  <c r="O28" s="1"/>
  <c r="F28"/>
  <c r="I28" s="1"/>
  <c r="AY27"/>
  <c r="AV27"/>
  <c r="AP27"/>
  <c r="AS27" s="1"/>
  <c r="AD27"/>
  <c r="AG27" s="1"/>
  <c r="X27"/>
  <c r="AA27" s="1"/>
  <c r="L27"/>
  <c r="O27" s="1"/>
  <c r="F27"/>
  <c r="I27" s="1"/>
  <c r="P27" s="1"/>
  <c r="AV26"/>
  <c r="AY26" s="1"/>
  <c r="AP26"/>
  <c r="AS26" s="1"/>
  <c r="AD26"/>
  <c r="AG26" s="1"/>
  <c r="X26"/>
  <c r="AA26" s="1"/>
  <c r="L26"/>
  <c r="O26" s="1"/>
  <c r="F26"/>
  <c r="I26" s="1"/>
  <c r="AV25"/>
  <c r="AY25" s="1"/>
  <c r="AP25"/>
  <c r="AS25" s="1"/>
  <c r="AD25"/>
  <c r="AG25" s="1"/>
  <c r="X25"/>
  <c r="AA25" s="1"/>
  <c r="L25"/>
  <c r="O25" s="1"/>
  <c r="F25"/>
  <c r="I25" s="1"/>
  <c r="AV24"/>
  <c r="AY24" s="1"/>
  <c r="AP24"/>
  <c r="AS24" s="1"/>
  <c r="AZ24" s="1"/>
  <c r="AD24"/>
  <c r="AG24" s="1"/>
  <c r="X24"/>
  <c r="AA24" s="1"/>
  <c r="L24"/>
  <c r="O24" s="1"/>
  <c r="F24"/>
  <c r="I24" s="1"/>
  <c r="AY23"/>
  <c r="AV23"/>
  <c r="AP23"/>
  <c r="AS23" s="1"/>
  <c r="AD23"/>
  <c r="AG23" s="1"/>
  <c r="X23"/>
  <c r="AA23" s="1"/>
  <c r="L23"/>
  <c r="O23" s="1"/>
  <c r="F23"/>
  <c r="I23" s="1"/>
  <c r="P23" s="1"/>
  <c r="AV22"/>
  <c r="AY22" s="1"/>
  <c r="AP22"/>
  <c r="AS22" s="1"/>
  <c r="AG22"/>
  <c r="AD22"/>
  <c r="X22"/>
  <c r="AA22" s="1"/>
  <c r="L22"/>
  <c r="O22" s="1"/>
  <c r="F22"/>
  <c r="I22" s="1"/>
  <c r="AV21"/>
  <c r="AY21" s="1"/>
  <c r="AP21"/>
  <c r="AS21" s="1"/>
  <c r="AD21"/>
  <c r="AG21" s="1"/>
  <c r="X21"/>
  <c r="AA21" s="1"/>
  <c r="O21"/>
  <c r="L21"/>
  <c r="F21"/>
  <c r="I21" s="1"/>
  <c r="AV20"/>
  <c r="AY20" s="1"/>
  <c r="AP20"/>
  <c r="AS20" s="1"/>
  <c r="AZ20" s="1"/>
  <c r="AD20"/>
  <c r="AG20" s="1"/>
  <c r="X20"/>
  <c r="AA20" s="1"/>
  <c r="AH20" s="1"/>
  <c r="L20"/>
  <c r="O20" s="1"/>
  <c r="F20"/>
  <c r="I20" s="1"/>
  <c r="AY19"/>
  <c r="AV19"/>
  <c r="AP19"/>
  <c r="AS19" s="1"/>
  <c r="AD19"/>
  <c r="AG19" s="1"/>
  <c r="X19"/>
  <c r="AA19" s="1"/>
  <c r="L19"/>
  <c r="O19" s="1"/>
  <c r="F19"/>
  <c r="I19" s="1"/>
  <c r="P19" s="1"/>
  <c r="AV18"/>
  <c r="AY18" s="1"/>
  <c r="AP18"/>
  <c r="AS18" s="1"/>
  <c r="AD18"/>
  <c r="AG18" s="1"/>
  <c r="X18"/>
  <c r="AA18" s="1"/>
  <c r="L18"/>
  <c r="O18" s="1"/>
  <c r="F18"/>
  <c r="I18" s="1"/>
  <c r="AV17"/>
  <c r="AY17" s="1"/>
  <c r="AP17"/>
  <c r="AS17" s="1"/>
  <c r="AD17"/>
  <c r="AG17" s="1"/>
  <c r="X17"/>
  <c r="AA17" s="1"/>
  <c r="O17"/>
  <c r="L17"/>
  <c r="F17"/>
  <c r="I17" s="1"/>
  <c r="P17" s="1"/>
  <c r="AV16"/>
  <c r="AY16" s="1"/>
  <c r="AP16"/>
  <c r="AS16" s="1"/>
  <c r="AZ16" s="1"/>
  <c r="AD16"/>
  <c r="AG16" s="1"/>
  <c r="X16"/>
  <c r="AA16" s="1"/>
  <c r="L16"/>
  <c r="O16" s="1"/>
  <c r="F16"/>
  <c r="I16" s="1"/>
  <c r="AY15"/>
  <c r="AV15"/>
  <c r="AP15"/>
  <c r="AS15" s="1"/>
  <c r="AD15"/>
  <c r="AG15" s="1"/>
  <c r="X15"/>
  <c r="AA15" s="1"/>
  <c r="AH15" s="1"/>
  <c r="L15"/>
  <c r="O15" s="1"/>
  <c r="F15"/>
  <c r="I15" s="1"/>
  <c r="P15" s="1"/>
  <c r="AV14"/>
  <c r="AY14" s="1"/>
  <c r="AP14"/>
  <c r="AS14" s="1"/>
  <c r="AG14"/>
  <c r="AD14"/>
  <c r="X14"/>
  <c r="AA14" s="1"/>
  <c r="L14"/>
  <c r="O14" s="1"/>
  <c r="F14"/>
  <c r="I14" s="1"/>
  <c r="P14" s="1"/>
  <c r="AV13"/>
  <c r="AY13" s="1"/>
  <c r="AP13"/>
  <c r="AS13" s="1"/>
  <c r="AD13"/>
  <c r="AG13" s="1"/>
  <c r="X13"/>
  <c r="AA13" s="1"/>
  <c r="O13"/>
  <c r="L13"/>
  <c r="F13"/>
  <c r="I13" s="1"/>
  <c r="AV12"/>
  <c r="AY12" s="1"/>
  <c r="AP12"/>
  <c r="AS12" s="1"/>
  <c r="AZ12" s="1"/>
  <c r="AD12"/>
  <c r="AG12" s="1"/>
  <c r="X12"/>
  <c r="AA12" s="1"/>
  <c r="AH12" s="1"/>
  <c r="L12"/>
  <c r="O12" s="1"/>
  <c r="F12"/>
  <c r="I12" s="1"/>
  <c r="AY11"/>
  <c r="AV11"/>
  <c r="AP11"/>
  <c r="AP8" s="1"/>
  <c r="AD11"/>
  <c r="AG11" s="1"/>
  <c r="X11"/>
  <c r="AA11" s="1"/>
  <c r="L11"/>
  <c r="O11" s="1"/>
  <c r="F11"/>
  <c r="I11" s="1"/>
  <c r="P11" s="1"/>
  <c r="AV10"/>
  <c r="AY10" s="1"/>
  <c r="AP10"/>
  <c r="AS10" s="1"/>
  <c r="AD10"/>
  <c r="AG10" s="1"/>
  <c r="X10"/>
  <c r="AA10" s="1"/>
  <c r="L10"/>
  <c r="O10" s="1"/>
  <c r="F10"/>
  <c r="I10" s="1"/>
  <c r="AV9"/>
  <c r="AY9" s="1"/>
  <c r="AP9"/>
  <c r="AS9" s="1"/>
  <c r="AD9"/>
  <c r="AG9" s="1"/>
  <c r="X9"/>
  <c r="AA9" s="1"/>
  <c r="O9"/>
  <c r="L9"/>
  <c r="F9"/>
  <c r="BD8"/>
  <c r="AX8"/>
  <c r="AW8"/>
  <c r="AU8"/>
  <c r="AT8"/>
  <c r="AR8"/>
  <c r="AQ8"/>
  <c r="AO8"/>
  <c r="AN8"/>
  <c r="AL8"/>
  <c r="AF8"/>
  <c r="AE8"/>
  <c r="AC8"/>
  <c r="AB8"/>
  <c r="Z8"/>
  <c r="Y8"/>
  <c r="W8"/>
  <c r="V8"/>
  <c r="T8"/>
  <c r="N8"/>
  <c r="M8"/>
  <c r="K8"/>
  <c r="J8"/>
  <c r="H8"/>
  <c r="G8"/>
  <c r="E8"/>
  <c r="D8"/>
  <c r="C8"/>
  <c r="B8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7"/>
  <c r="AN4"/>
  <c r="V4"/>
  <c r="D4"/>
  <c r="C4"/>
  <c r="B4"/>
  <c r="AH10" l="1"/>
  <c r="AI10" s="1"/>
  <c r="AH18"/>
  <c r="AI18" s="1"/>
  <c r="AJ18" s="1"/>
  <c r="AH26"/>
  <c r="AI26" s="1"/>
  <c r="AH34"/>
  <c r="AH37"/>
  <c r="AI37" s="1"/>
  <c r="AJ37" s="1"/>
  <c r="AH13"/>
  <c r="AH21"/>
  <c r="AH29"/>
  <c r="AI29" s="1"/>
  <c r="AJ29" s="1"/>
  <c r="P37"/>
  <c r="R37" s="1"/>
  <c r="AZ38"/>
  <c r="AZ19"/>
  <c r="AZ27"/>
  <c r="AZ35"/>
  <c r="BA35" s="1"/>
  <c r="BB35" s="1"/>
  <c r="P40"/>
  <c r="Q40" s="1"/>
  <c r="R40" s="1"/>
  <c r="AZ14"/>
  <c r="AZ22"/>
  <c r="AZ30"/>
  <c r="BA30" s="1"/>
  <c r="BB30" s="1"/>
  <c r="P13"/>
  <c r="P21"/>
  <c r="P29"/>
  <c r="P41"/>
  <c r="Q41" s="1"/>
  <c r="R41" s="1"/>
  <c r="P16"/>
  <c r="P24"/>
  <c r="P32"/>
  <c r="AD8"/>
  <c r="AH14"/>
  <c r="AI14" s="1"/>
  <c r="AJ14" s="1"/>
  <c r="AH22"/>
  <c r="AI22" s="1"/>
  <c r="AJ22" s="1"/>
  <c r="AH30"/>
  <c r="AH17"/>
  <c r="AH25"/>
  <c r="AH33"/>
  <c r="AZ15"/>
  <c r="AZ23"/>
  <c r="AZ31"/>
  <c r="AZ10"/>
  <c r="AZ18"/>
  <c r="AZ26"/>
  <c r="AZ34"/>
  <c r="F8"/>
  <c r="P25"/>
  <c r="R25" s="1"/>
  <c r="P33"/>
  <c r="P12"/>
  <c r="P20"/>
  <c r="P28"/>
  <c r="P36"/>
  <c r="Q36" s="1"/>
  <c r="R36" s="1"/>
  <c r="BA16"/>
  <c r="BB16" s="1"/>
  <c r="BA24"/>
  <c r="BB24" s="1"/>
  <c r="Q37"/>
  <c r="BA38"/>
  <c r="BB38" s="1"/>
  <c r="AZ41"/>
  <c r="Q23"/>
  <c r="R23" s="1"/>
  <c r="BA19"/>
  <c r="BB19" s="1"/>
  <c r="BA27"/>
  <c r="BB27" s="1"/>
  <c r="AI38"/>
  <c r="AJ38" s="1"/>
  <c r="AH24"/>
  <c r="P26"/>
  <c r="AH32"/>
  <c r="P34"/>
  <c r="BB39"/>
  <c r="BA39"/>
  <c r="AY8"/>
  <c r="AH41"/>
  <c r="Q31"/>
  <c r="R31" s="1"/>
  <c r="AZ9"/>
  <c r="Q13"/>
  <c r="R13" s="1"/>
  <c r="R21"/>
  <c r="Q21"/>
  <c r="R29"/>
  <c r="Q29"/>
  <c r="P10"/>
  <c r="AZ17"/>
  <c r="AH19"/>
  <c r="AZ25"/>
  <c r="AH27"/>
  <c r="AZ33"/>
  <c r="AH35"/>
  <c r="BA32"/>
  <c r="BB32" s="1"/>
  <c r="Q16"/>
  <c r="R16" s="1"/>
  <c r="Q24"/>
  <c r="R24" s="1"/>
  <c r="Q32"/>
  <c r="R32" s="1"/>
  <c r="P18"/>
  <c r="AH11"/>
  <c r="AG8"/>
  <c r="Q11"/>
  <c r="R11" s="1"/>
  <c r="BA12"/>
  <c r="BB12" s="1"/>
  <c r="Q19"/>
  <c r="R19" s="1"/>
  <c r="BA20"/>
  <c r="BB20" s="1"/>
  <c r="Q27"/>
  <c r="R27" s="1"/>
  <c r="BA28"/>
  <c r="BB28"/>
  <c r="AI30"/>
  <c r="AJ30" s="1"/>
  <c r="Q35"/>
  <c r="R35" s="1"/>
  <c r="BA36"/>
  <c r="BB36" s="1"/>
  <c r="AH9"/>
  <c r="AA8"/>
  <c r="AI17"/>
  <c r="AJ17" s="1"/>
  <c r="AI25"/>
  <c r="AJ25" s="1"/>
  <c r="AI33"/>
  <c r="AJ33" s="1"/>
  <c r="P38"/>
  <c r="AI12"/>
  <c r="AJ12" s="1"/>
  <c r="Q14"/>
  <c r="R14" s="1"/>
  <c r="BA15"/>
  <c r="BB15" s="1"/>
  <c r="AI20"/>
  <c r="AJ20" s="1"/>
  <c r="BA23"/>
  <c r="BB23" s="1"/>
  <c r="BB31"/>
  <c r="BA31"/>
  <c r="AH16"/>
  <c r="O8"/>
  <c r="P22"/>
  <c r="AH28"/>
  <c r="P30"/>
  <c r="AH36"/>
  <c r="AH39"/>
  <c r="BA10"/>
  <c r="BB10" s="1"/>
  <c r="BA18"/>
  <c r="BB18"/>
  <c r="BA26"/>
  <c r="BB26" s="1"/>
  <c r="BA34"/>
  <c r="BB34" s="1"/>
  <c r="BA40"/>
  <c r="BB40" s="1"/>
  <c r="AZ37"/>
  <c r="Q15"/>
  <c r="R15" s="1"/>
  <c r="AI13"/>
  <c r="AJ13" s="1"/>
  <c r="AI15"/>
  <c r="AJ15" s="1"/>
  <c r="Q17"/>
  <c r="R17" s="1"/>
  <c r="Q25"/>
  <c r="R33"/>
  <c r="Q33"/>
  <c r="AZ13"/>
  <c r="AZ21"/>
  <c r="AH23"/>
  <c r="AZ29"/>
  <c r="AH31"/>
  <c r="P39"/>
  <c r="AI34"/>
  <c r="AJ34" s="1"/>
  <c r="AI21"/>
  <c r="AJ21" s="1"/>
  <c r="Q12"/>
  <c r="R12" s="1"/>
  <c r="Q20"/>
  <c r="R20" s="1"/>
  <c r="Q28"/>
  <c r="R28" s="1"/>
  <c r="AI40"/>
  <c r="AJ40" s="1"/>
  <c r="L8"/>
  <c r="X8"/>
  <c r="AV8"/>
  <c r="I9"/>
  <c r="AS11"/>
  <c r="AZ11" s="1"/>
  <c r="BB14" l="1"/>
  <c r="BC14" s="1"/>
  <c r="BE14" s="1"/>
  <c r="BB22"/>
  <c r="AJ10"/>
  <c r="AJ26"/>
  <c r="AM26" s="1"/>
  <c r="BA22"/>
  <c r="BA14"/>
  <c r="BC30"/>
  <c r="BE30" s="1"/>
  <c r="BC10"/>
  <c r="BE10" s="1"/>
  <c r="BC16"/>
  <c r="BE16" s="1"/>
  <c r="AK29"/>
  <c r="AM29" s="1"/>
  <c r="BC24"/>
  <c r="BE24" s="1"/>
  <c r="AK34"/>
  <c r="AM34" s="1"/>
  <c r="AK30"/>
  <c r="AM30" s="1"/>
  <c r="S40"/>
  <c r="U40" s="1"/>
  <c r="AK20"/>
  <c r="AM20" s="1"/>
  <c r="S35"/>
  <c r="U35" s="1"/>
  <c r="BC38"/>
  <c r="BE38" s="1"/>
  <c r="S32"/>
  <c r="U32" s="1"/>
  <c r="BC26"/>
  <c r="BE26" s="1"/>
  <c r="S36"/>
  <c r="U36" s="1"/>
  <c r="S24"/>
  <c r="U24" s="1"/>
  <c r="S17"/>
  <c r="U17" s="1"/>
  <c r="S13"/>
  <c r="U13" s="1"/>
  <c r="AK15"/>
  <c r="AM15" s="1"/>
  <c r="AK21"/>
  <c r="AM21" s="1"/>
  <c r="S28"/>
  <c r="U28" s="1"/>
  <c r="AK18"/>
  <c r="AM18" s="1"/>
  <c r="AK14"/>
  <c r="AM14" s="1"/>
  <c r="BC35"/>
  <c r="BE35" s="1"/>
  <c r="AK17"/>
  <c r="AM17" s="1"/>
  <c r="S11"/>
  <c r="U11" s="1"/>
  <c r="AK12"/>
  <c r="AM12" s="1"/>
  <c r="S19"/>
  <c r="U19" s="1"/>
  <c r="AK37"/>
  <c r="AM37" s="1"/>
  <c r="AK22"/>
  <c r="AM22" s="1"/>
  <c r="S27"/>
  <c r="U27" s="1"/>
  <c r="S15"/>
  <c r="U15" s="1"/>
  <c r="S14"/>
  <c r="U14" s="1"/>
  <c r="BC32"/>
  <c r="BE32" s="1"/>
  <c r="S41"/>
  <c r="U41" s="1"/>
  <c r="S20"/>
  <c r="U20" s="1"/>
  <c r="S31"/>
  <c r="U31" s="1"/>
  <c r="AK13"/>
  <c r="AM13" s="1"/>
  <c r="S16"/>
  <c r="U16" s="1"/>
  <c r="BC28"/>
  <c r="BE28" s="1"/>
  <c r="BC12"/>
  <c r="BE12" s="1"/>
  <c r="AI41"/>
  <c r="AJ41" s="1"/>
  <c r="Q26"/>
  <c r="R26" s="1"/>
  <c r="S23"/>
  <c r="U23" s="1"/>
  <c r="AI28"/>
  <c r="AJ28" s="1"/>
  <c r="AH8"/>
  <c r="AI9"/>
  <c r="AJ9" s="1"/>
  <c r="Q10"/>
  <c r="R10" s="1"/>
  <c r="AI32"/>
  <c r="AJ32" s="1"/>
  <c r="BC19"/>
  <c r="BE19"/>
  <c r="BA17"/>
  <c r="BB17" s="1"/>
  <c r="Q34"/>
  <c r="R34" s="1"/>
  <c r="I8"/>
  <c r="P9"/>
  <c r="BA37"/>
  <c r="BB37" s="1"/>
  <c r="AI36"/>
  <c r="AJ36" s="1"/>
  <c r="AI19"/>
  <c r="AJ19" s="1"/>
  <c r="AZ8"/>
  <c r="BB9"/>
  <c r="BA9"/>
  <c r="BC27"/>
  <c r="BE27" s="1"/>
  <c r="BC40"/>
  <c r="BE40" s="1"/>
  <c r="AI39"/>
  <c r="AJ39" s="1"/>
  <c r="BA25"/>
  <c r="BB25" s="1"/>
  <c r="AS8"/>
  <c r="S25"/>
  <c r="U25" s="1"/>
  <c r="S33"/>
  <c r="U33" s="1"/>
  <c r="BA13"/>
  <c r="BB13" s="1"/>
  <c r="BA21"/>
  <c r="BB21" s="1"/>
  <c r="AI27"/>
  <c r="AJ27" s="1"/>
  <c r="Q30"/>
  <c r="R30" s="1"/>
  <c r="AI23"/>
  <c r="AJ23" s="1"/>
  <c r="BC23"/>
  <c r="BE23" s="1"/>
  <c r="AK25"/>
  <c r="AM25" s="1"/>
  <c r="BC36"/>
  <c r="BE36" s="1"/>
  <c r="BC20"/>
  <c r="BE20" s="1"/>
  <c r="Q18"/>
  <c r="R18" s="1"/>
  <c r="BA33"/>
  <c r="BB33" s="1"/>
  <c r="BC22"/>
  <c r="BE22" s="1"/>
  <c r="S37"/>
  <c r="U37" s="1"/>
  <c r="BC15"/>
  <c r="BE15" s="1"/>
  <c r="BA11"/>
  <c r="BB11" s="1"/>
  <c r="BA29"/>
  <c r="BB29" s="1"/>
  <c r="AI11"/>
  <c r="AJ11" s="1"/>
  <c r="AI35"/>
  <c r="AJ35" s="1"/>
  <c r="S21"/>
  <c r="U21" s="1"/>
  <c r="AK38"/>
  <c r="AM38" s="1"/>
  <c r="AI31"/>
  <c r="AJ31" s="1"/>
  <c r="BC18"/>
  <c r="BE18" s="1"/>
  <c r="AK10"/>
  <c r="AM10" s="1"/>
  <c r="AK33"/>
  <c r="AM33" s="1"/>
  <c r="Q39"/>
  <c r="R39" s="1"/>
  <c r="Q38"/>
  <c r="R38" s="1"/>
  <c r="AK26"/>
  <c r="S29"/>
  <c r="U29" s="1"/>
  <c r="BC39"/>
  <c r="BE39" s="1"/>
  <c r="BC34"/>
  <c r="BE34" s="1"/>
  <c r="BC31"/>
  <c r="BE31" s="1"/>
  <c r="AI16"/>
  <c r="AJ16" s="1"/>
  <c r="BA41"/>
  <c r="BB41" s="1"/>
  <c r="Q22"/>
  <c r="R22" s="1"/>
  <c r="S12"/>
  <c r="U12" s="1"/>
  <c r="AK40"/>
  <c r="AM40" s="1"/>
  <c r="AI24"/>
  <c r="AJ24" s="1"/>
  <c r="BC29" l="1"/>
  <c r="BE29" s="1"/>
  <c r="AK11"/>
  <c r="AM11" s="1"/>
  <c r="S39"/>
  <c r="U39" s="1"/>
  <c r="S38"/>
  <c r="U38" s="1"/>
  <c r="BC21"/>
  <c r="BE21" s="1"/>
  <c r="S26"/>
  <c r="U26" s="1"/>
  <c r="AK16"/>
  <c r="AM16" s="1"/>
  <c r="S30"/>
  <c r="U30" s="1"/>
  <c r="AK39"/>
  <c r="AM39" s="1"/>
  <c r="AK28"/>
  <c r="AM28" s="1"/>
  <c r="S18"/>
  <c r="U18" s="1"/>
  <c r="AK23"/>
  <c r="AM23" s="1"/>
  <c r="BC25"/>
  <c r="BE25" s="1"/>
  <c r="AK24"/>
  <c r="AM24" s="1"/>
  <c r="AK41"/>
  <c r="AM41" s="1"/>
  <c r="BC37"/>
  <c r="BE37" s="1"/>
  <c r="AJ8"/>
  <c r="AK9"/>
  <c r="BC33"/>
  <c r="BE33" s="1"/>
  <c r="S22"/>
  <c r="U22" s="1"/>
  <c r="BC11"/>
  <c r="BE11" s="1"/>
  <c r="S10"/>
  <c r="U10" s="1"/>
  <c r="AK27"/>
  <c r="AM27" s="1"/>
  <c r="AK32"/>
  <c r="AM32" s="1"/>
  <c r="AK31"/>
  <c r="AM31" s="1"/>
  <c r="BC41"/>
  <c r="BE41" s="1"/>
  <c r="AK36"/>
  <c r="AM36" s="1"/>
  <c r="BB8"/>
  <c r="BC9"/>
  <c r="BC17"/>
  <c r="BE17" s="1"/>
  <c r="BA8"/>
  <c r="AK35"/>
  <c r="AM35" s="1"/>
  <c r="AK19"/>
  <c r="AM19" s="1"/>
  <c r="S34"/>
  <c r="U34" s="1"/>
  <c r="R9"/>
  <c r="P8"/>
  <c r="Q9"/>
  <c r="Q8" s="1"/>
  <c r="AI8"/>
  <c r="BC13"/>
  <c r="BE13" s="1"/>
  <c r="BC8" l="1"/>
  <c r="BE42"/>
  <c r="S9"/>
  <c r="R8"/>
  <c r="AK8"/>
  <c r="AM42"/>
  <c r="BE9"/>
  <c r="AM9"/>
  <c r="S8" l="1"/>
  <c r="U42"/>
  <c r="U9"/>
  <c r="BE8"/>
  <c r="AM8"/>
  <c r="A6" i="12"/>
  <c r="A5"/>
  <c r="A4"/>
  <c r="A3"/>
  <c r="A2"/>
  <c r="U8" i="15" l="1"/>
  <c r="B6" i="12" l="1"/>
  <c r="B3" l="1"/>
  <c r="B2"/>
  <c r="B4" l="1"/>
  <c r="B5"/>
</calcChain>
</file>

<file path=xl/sharedStrings.xml><?xml version="1.0" encoding="utf-8"?>
<sst xmlns="http://schemas.openxmlformats.org/spreadsheetml/2006/main" count="120" uniqueCount="72">
  <si>
    <t>Период</t>
  </si>
  <si>
    <t>ИТОГО, руб.</t>
  </si>
  <si>
    <t xml:space="preserve">Обоснование объемов бюджетных ассигнований на исполнение действующих расходных обязательств по предоставлению субвенций на ежемесячные денежные выплаты (ЕДВ) ветеранам труда и труженикам тыла  </t>
  </si>
  <si>
    <t>МИНИСТЕРСТВО СОЦИАЛЬНОГО ОБЕСПЕЧЕНИЯ, МАТЕРИНСТВА И ДЕТСТВА КУРСКОЙ ОБЛАСТИ</t>
  </si>
  <si>
    <t>02.01.2025</t>
  </si>
  <si>
    <t>Наименование муниципального образования</t>
  </si>
  <si>
    <t>Объем бюджетных ассигнований</t>
  </si>
  <si>
    <t>Ежемесячная денежная выплата (ЕДВ) ветеранам труда</t>
  </si>
  <si>
    <t>Ежемесячная денежная выплата (ЕДВ) труженикам тыла</t>
  </si>
  <si>
    <t>Потребность на ежемесячные денежные выплаты</t>
  </si>
  <si>
    <t>Потребность на доставку ежемесячных денежных выплат</t>
  </si>
  <si>
    <t>Потребность в выплатах</t>
  </si>
  <si>
    <t>Резерв
 5 %</t>
  </si>
  <si>
    <t>Корректировка</t>
  </si>
  <si>
    <t>Размер ЕДВ (в месяц на получателя)</t>
  </si>
  <si>
    <t>Величина индексации ЕДВ, %</t>
  </si>
  <si>
    <t>Размер проиндексированной ЕДВ (в месяц на человека)</t>
  </si>
  <si>
    <t>Количество месяцев выплаты проиндексированной ЕДВ за год</t>
  </si>
  <si>
    <t>Численность получателей ЕДВ</t>
  </si>
  <si>
    <t>Потребность на ЕДВ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</si>
  <si>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</si>
  <si>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</si>
  <si>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</si>
  <si>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</si>
  <si>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</si>
  <si>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</si>
  <si>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</si>
  <si>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</si>
  <si>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</si>
  <si>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</si>
  <si>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</si>
  <si>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</si>
  <si>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</si>
  <si>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</si>
  <si>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</si>
  <si>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</si>
  <si>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</si>
  <si>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</si>
  <si>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</si>
  <si>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</si>
  <si>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</si>
  <si>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</si>
  <si>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</si>
  <si>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</si>
  <si>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</si>
  <si>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</si>
  <si>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</si>
  <si>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</si>
  <si>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</si>
  <si>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</si>
  <si>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</si>
  <si>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</si>
  <si>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</si>
  <si>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</si>
  <si>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</si>
  <si>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</si>
  <si>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</si>
  <si>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</si>
  <si>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</si>
  <si>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</si>
  <si>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</si>
  <si>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2025</t>
  </si>
  <si>
    <t>Бюджет</t>
  </si>
  <si>
    <t>Бюджет Курской области</t>
  </si>
  <si>
    <t>Расчет</t>
  </si>
  <si>
    <t>ГРБС</t>
  </si>
  <si>
    <t>805</t>
  </si>
  <si>
    <t>Корреспондент</t>
  </si>
  <si>
    <t>Дата</t>
  </si>
  <si>
    <t>КБК</t>
  </si>
  <si>
    <t>Расчет субвенции на выплаты ветеранам труда и труженикам тыла</t>
  </si>
  <si>
    <t>Приложение № 1.11.1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</si>
</sst>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0"/>
      <name val="Calibri"/>
      <charset val="204"/>
      <scheme val="minor"/>
    </font>
    <font>
      <sz val="11"/>
      <color theme="3"/>
      <name val="Calibri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theme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4" fontId="3" fillId="0" borderId="0" xfId="0" applyNumberFormat="1" applyFont="1" applyFill="1"/>
    <xf numFmtId="0" fontId="5" fillId="3" borderId="8" xfId="0" applyFont="1" applyFill="1" applyBorder="1"/>
    <xf numFmtId="0" fontId="6" fillId="0" borderId="9" xfId="0" applyFont="1" applyBorder="1"/>
    <xf numFmtId="0" fontId="2" fillId="0" borderId="0" xfId="0" applyFont="1" applyFill="1"/>
    <xf numFmtId="49" fontId="2" fillId="0" borderId="0" xfId="0" applyNumberFormat="1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/>
    <xf numFmtId="4" fontId="2" fillId="0" borderId="0" xfId="0" applyNumberFormat="1" applyFont="1" applyFill="1"/>
    <xf numFmtId="0" fontId="7" fillId="0" borderId="0" xfId="0" applyFont="1" applyFill="1" applyAlignment="1"/>
    <xf numFmtId="0" fontId="8" fillId="0" borderId="0" xfId="0" applyFont="1" applyFill="1" applyAlignment="1"/>
    <xf numFmtId="0" fontId="2" fillId="0" borderId="1" xfId="0" applyFont="1" applyFill="1" applyBorder="1" applyAlignment="1" applyProtection="1">
      <alignment vertical="top" wrapText="1"/>
    </xf>
    <xf numFmtId="4" fontId="2" fillId="0" borderId="1" xfId="0" applyNumberFormat="1" applyFont="1" applyFill="1" applyBorder="1" applyAlignment="1" applyProtection="1">
      <alignment vertical="top" wrapText="1"/>
      <protection locked="0"/>
    </xf>
    <xf numFmtId="4" fontId="2" fillId="0" borderId="1" xfId="0" applyNumberFormat="1" applyFont="1" applyFill="1" applyBorder="1" applyAlignment="1" applyProtection="1">
      <alignment vertical="top" wrapText="1"/>
    </xf>
    <xf numFmtId="0" fontId="2" fillId="0" borderId="1" xfId="0" applyFont="1" applyFill="1" applyBorder="1" applyProtection="1"/>
    <xf numFmtId="4" fontId="2" fillId="0" borderId="1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5" sqref="B5"/>
    </sheetView>
  </sheetViews>
  <sheetFormatPr defaultRowHeight="15"/>
  <cols>
    <col min="1" max="1" width="15.4257812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2023 год</v>
      </c>
      <c r="B2" s="4" t="e">
        <f>SUM(#REF!)</f>
        <v>#REF!</v>
      </c>
    </row>
    <row r="3" spans="1:2">
      <c r="A3" s="3" t="str">
        <f>VALUE(VLOOKUP("Год",'Реквизиты документа'!$A$2:$B$20,2,0)-1)&amp;" год"</f>
        <v>2024 год</v>
      </c>
      <c r="B3" s="4" t="e">
        <f>SUM(#REF!)</f>
        <v>#REF!</v>
      </c>
    </row>
    <row r="4" spans="1:2">
      <c r="A4" s="3" t="str">
        <f>VALUE(VLOOKUP("Год",'Реквизиты документа'!$A$2:$B$20,2,0)-0)&amp;" год"</f>
        <v>2025 год</v>
      </c>
      <c r="B4" s="4" t="e">
        <f>SUM(#REF!)</f>
        <v>#REF!</v>
      </c>
    </row>
    <row r="5" spans="1:2">
      <c r="A5" s="3" t="str">
        <f>VALUE(VLOOKUP("Год",'Реквизиты документа'!$A$2:$B$20,2,0)+1)&amp;" год"</f>
        <v>2026 год</v>
      </c>
      <c r="B5" s="4" t="e">
        <f>SUM(#REF!)</f>
        <v>#REF!</v>
      </c>
    </row>
    <row r="6" spans="1:2">
      <c r="A6" s="3" t="str">
        <f>VALUE(VLOOKUP("Год",'Реквизиты документа'!$A$2:$B$20,2,0)+2)&amp;" год"</f>
        <v>2027 год</v>
      </c>
      <c r="B6" s="4" t="e">
        <f>SUM(#REF!)</f>
        <v>#REF!</v>
      </c>
    </row>
  </sheetData>
  <sheetProtection algorithmName="SHA-512" hashValue="BukWIgppt5smlXWj/1+7uRcHrlT00QPovwgcFz/MFfiJXXDoaMMZkMFx50uxFVNMS93IQS/EZsmDOyBNBPpGuw==" saltValue="GuY/JJbpNeqfPS/xKHX8r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5"/>
  <cols>
    <col min="1" max="1" width="27.5703125" customWidth="1"/>
    <col min="2" max="2" width="55" customWidth="1"/>
  </cols>
  <sheetData>
    <row r="1" spans="1:2">
      <c r="A1" s="6" t="s">
        <v>54</v>
      </c>
      <c r="B1" s="6" t="s">
        <v>55</v>
      </c>
    </row>
    <row r="2" spans="1:2">
      <c r="A2" s="7" t="s">
        <v>56</v>
      </c>
      <c r="B2" s="7" t="s">
        <v>57</v>
      </c>
    </row>
    <row r="3" spans="1:2">
      <c r="A3" s="7"/>
      <c r="B3" s="7"/>
    </row>
  </sheetData>
  <sheetProtection algorithmName="SHA-512" hashValue="bbnI0TI9ioRaa4u9E0HGbwln8xRCZVd5GYAfcicKIXfrGYO82v7iYLUw4t33HGwdfycQG2ldvJNipxAm4KvcvA==" saltValue="YJMgkeRwVodVDgNLDQJlM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sqref="A1:B20"/>
    </sheetView>
  </sheetViews>
  <sheetFormatPr defaultRowHeight="15"/>
  <cols>
    <col min="1" max="1" width="18.140625" customWidth="1"/>
    <col min="2" max="2" width="36.5703125" customWidth="1"/>
  </cols>
  <sheetData>
    <row r="1" spans="1:2">
      <c r="A1" t="s">
        <v>58</v>
      </c>
      <c r="B1" t="s">
        <v>59</v>
      </c>
    </row>
    <row r="2" spans="1:2">
      <c r="A2" t="s">
        <v>60</v>
      </c>
      <c r="B2" t="s">
        <v>61</v>
      </c>
    </row>
    <row r="3" spans="1:2">
      <c r="A3" t="s">
        <v>62</v>
      </c>
      <c r="B3" t="s">
        <v>63</v>
      </c>
    </row>
    <row r="4" spans="1:2">
      <c r="A4" t="s">
        <v>64</v>
      </c>
      <c r="B4" t="s">
        <v>2</v>
      </c>
    </row>
    <row r="5" spans="1:2">
      <c r="A5" t="s">
        <v>65</v>
      </c>
      <c r="B5" t="s">
        <v>66</v>
      </c>
    </row>
    <row r="6" spans="1:2">
      <c r="A6" t="s">
        <v>67</v>
      </c>
      <c r="B6" t="s">
        <v>3</v>
      </c>
    </row>
    <row r="7" spans="1:2">
      <c r="A7" t="s">
        <v>68</v>
      </c>
      <c r="B7" t="s">
        <v>4</v>
      </c>
    </row>
    <row r="8" spans="1:2">
      <c r="A8" t="s">
        <v>69</v>
      </c>
    </row>
  </sheetData>
  <sheetProtection password="D9A3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E168"/>
  <sheetViews>
    <sheetView tabSelected="1" view="pageBreakPreview" zoomScale="80" zoomScaleNormal="100" zoomScaleSheetLayoutView="80" workbookViewId="0">
      <selection activeCell="T2" sqref="T2"/>
    </sheetView>
  </sheetViews>
  <sheetFormatPr defaultRowHeight="12.75"/>
  <cols>
    <col min="1" max="1" width="35.42578125" style="8" customWidth="1"/>
    <col min="2" max="3" width="16.5703125" style="8" customWidth="1"/>
    <col min="4" max="4" width="12.7109375" style="8" customWidth="1"/>
    <col min="5" max="5" width="10.85546875" style="8" customWidth="1"/>
    <col min="6" max="7" width="16.5703125" style="8" customWidth="1"/>
    <col min="8" max="8" width="13.28515625" style="8" customWidth="1"/>
    <col min="9" max="9" width="14.42578125" style="8" customWidth="1"/>
    <col min="10" max="10" width="13" style="8" customWidth="1"/>
    <col min="11" max="11" width="11" style="8" customWidth="1"/>
    <col min="12" max="13" width="16.5703125" style="8" customWidth="1"/>
    <col min="14" max="14" width="12.42578125" style="8" customWidth="1"/>
    <col min="15" max="17" width="16.5703125" style="8" customWidth="1"/>
    <col min="18" max="18" width="15.42578125" style="8" customWidth="1"/>
    <col min="19" max="19" width="13.85546875" style="8" customWidth="1"/>
    <col min="20" max="20" width="10" style="8" customWidth="1"/>
    <col min="21" max="21" width="16.5703125" style="8" customWidth="1"/>
    <col min="22" max="22" width="14.7109375" style="8" customWidth="1"/>
    <col min="23" max="23" width="11.7109375" style="8" customWidth="1"/>
    <col min="24" max="27" width="16.5703125" style="8" customWidth="1"/>
    <col min="28" max="28" width="13.5703125" style="8" customWidth="1"/>
    <col min="29" max="29" width="10.85546875" style="8" customWidth="1"/>
    <col min="30" max="31" width="16.5703125" style="8" customWidth="1"/>
    <col min="32" max="32" width="13.28515625" style="8" customWidth="1"/>
    <col min="33" max="37" width="16.5703125" style="8" customWidth="1"/>
    <col min="38" max="38" width="9.7109375" style="8" customWidth="1"/>
    <col min="39" max="40" width="16.5703125" style="8" customWidth="1"/>
    <col min="41" max="41" width="12.42578125" style="8" customWidth="1"/>
    <col min="42" max="46" width="16.5703125" style="8" customWidth="1"/>
    <col min="47" max="47" width="10.7109375" style="8" customWidth="1"/>
    <col min="48" max="48" width="16.5703125" style="8" customWidth="1"/>
    <col min="49" max="49" width="14.42578125" style="8" customWidth="1"/>
    <col min="50" max="50" width="13" style="8" customWidth="1"/>
    <col min="51" max="55" width="16.5703125" style="8" customWidth="1"/>
    <col min="56" max="56" width="10.28515625" style="8" customWidth="1"/>
    <col min="57" max="57" width="16.5703125" style="8" customWidth="1"/>
    <col min="58" max="16384" width="9.140625" style="8"/>
  </cols>
  <sheetData>
    <row r="1" spans="1:57" ht="21.75" customHeight="1">
      <c r="T1" s="25" t="s">
        <v>71</v>
      </c>
      <c r="U1" s="25"/>
    </row>
    <row r="2" spans="1:57" ht="18.75">
      <c r="B2" s="16" t="s">
        <v>70</v>
      </c>
      <c r="C2" s="15"/>
      <c r="D2" s="15"/>
      <c r="E2" s="15"/>
      <c r="F2" s="1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BD2" s="5"/>
    </row>
    <row r="3" spans="1:57">
      <c r="A3" s="9"/>
      <c r="B3" s="1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BD3" s="5"/>
    </row>
    <row r="4" spans="1:57" ht="15" customHeight="1">
      <c r="A4" s="24" t="s">
        <v>5</v>
      </c>
      <c r="B4" s="11" t="str">
        <f>"Отчетный "&amp;(VALUE(VLOOKUP("Год",'Реквизиты документа'!$A$2:$B$20,2,0)-2))&amp;" год"</f>
        <v>Отчетный 2023 год</v>
      </c>
      <c r="C4" s="11" t="str">
        <f>"Текущий "&amp;(VALUE(VLOOKUP("Год",'Реквизиты документа'!$A$2:$B$20,2,0)-1))&amp;" год"</f>
        <v>Текущий 2024 год</v>
      </c>
      <c r="D4" s="26" t="str">
        <f>"Очередной "&amp;(VALUE(VLOOKUP("Год",'Реквизиты документа'!$A$2:$B$20,2,0)-0))&amp;" год"</f>
        <v>Очередной 2025 год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  <c r="V4" s="26" t="str">
        <f>(VALUE(VLOOKUP("Год",'Реквизиты документа'!$A$2:$B$20,2,0)+1))&amp;" год планового периода"</f>
        <v>2026 год планового периода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8"/>
      <c r="AN4" s="24" t="str">
        <f>(VALUE(VLOOKUP("Год",'Реквизиты документа'!$A$2:$B$20,2,0)+2))&amp;" год планового периода"</f>
        <v>2027 год планового периода</v>
      </c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ht="15" customHeight="1">
      <c r="A5" s="24"/>
      <c r="B5" s="22" t="s">
        <v>6</v>
      </c>
      <c r="C5" s="22" t="s">
        <v>6</v>
      </c>
      <c r="D5" s="24" t="s">
        <v>7</v>
      </c>
      <c r="E5" s="24"/>
      <c r="F5" s="24"/>
      <c r="G5" s="24"/>
      <c r="H5" s="24"/>
      <c r="I5" s="24"/>
      <c r="J5" s="26" t="s">
        <v>8</v>
      </c>
      <c r="K5" s="27"/>
      <c r="L5" s="27"/>
      <c r="M5" s="27"/>
      <c r="N5" s="27"/>
      <c r="O5" s="28"/>
      <c r="P5" s="22" t="s">
        <v>9</v>
      </c>
      <c r="Q5" s="22" t="s">
        <v>10</v>
      </c>
      <c r="R5" s="22" t="s">
        <v>11</v>
      </c>
      <c r="S5" s="22" t="s">
        <v>12</v>
      </c>
      <c r="T5" s="22" t="s">
        <v>13</v>
      </c>
      <c r="U5" s="22" t="s">
        <v>6</v>
      </c>
      <c r="V5" s="24" t="s">
        <v>7</v>
      </c>
      <c r="W5" s="24"/>
      <c r="X5" s="24"/>
      <c r="Y5" s="24"/>
      <c r="Z5" s="24"/>
      <c r="AA5" s="24"/>
      <c r="AB5" s="24" t="s">
        <v>8</v>
      </c>
      <c r="AC5" s="24"/>
      <c r="AD5" s="24"/>
      <c r="AE5" s="24"/>
      <c r="AF5" s="24"/>
      <c r="AG5" s="24"/>
      <c r="AH5" s="22" t="s">
        <v>9</v>
      </c>
      <c r="AI5" s="22" t="s">
        <v>10</v>
      </c>
      <c r="AJ5" s="22" t="s">
        <v>11</v>
      </c>
      <c r="AK5" s="22" t="s">
        <v>12</v>
      </c>
      <c r="AL5" s="22" t="s">
        <v>13</v>
      </c>
      <c r="AM5" s="22" t="s">
        <v>6</v>
      </c>
      <c r="AN5" s="24" t="s">
        <v>7</v>
      </c>
      <c r="AO5" s="24"/>
      <c r="AP5" s="24"/>
      <c r="AQ5" s="24"/>
      <c r="AR5" s="24"/>
      <c r="AS5" s="24"/>
      <c r="AT5" s="24" t="s">
        <v>8</v>
      </c>
      <c r="AU5" s="24"/>
      <c r="AV5" s="24"/>
      <c r="AW5" s="24"/>
      <c r="AX5" s="24"/>
      <c r="AY5" s="24"/>
      <c r="AZ5" s="22" t="s">
        <v>9</v>
      </c>
      <c r="BA5" s="22" t="s">
        <v>10</v>
      </c>
      <c r="BB5" s="22" t="s">
        <v>11</v>
      </c>
      <c r="BC5" s="22" t="s">
        <v>12</v>
      </c>
      <c r="BD5" s="22" t="s">
        <v>13</v>
      </c>
      <c r="BE5" s="22" t="s">
        <v>6</v>
      </c>
    </row>
    <row r="6" spans="1:57" ht="69" customHeight="1">
      <c r="A6" s="24"/>
      <c r="B6" s="23"/>
      <c r="C6" s="23"/>
      <c r="D6" s="11" t="s">
        <v>14</v>
      </c>
      <c r="E6" s="11" t="s">
        <v>15</v>
      </c>
      <c r="F6" s="11" t="s">
        <v>16</v>
      </c>
      <c r="G6" s="11" t="s">
        <v>17</v>
      </c>
      <c r="H6" s="11" t="s">
        <v>18</v>
      </c>
      <c r="I6" s="11" t="s">
        <v>19</v>
      </c>
      <c r="J6" s="11" t="s">
        <v>14</v>
      </c>
      <c r="K6" s="11" t="s">
        <v>15</v>
      </c>
      <c r="L6" s="11" t="s">
        <v>16</v>
      </c>
      <c r="M6" s="11" t="s">
        <v>17</v>
      </c>
      <c r="N6" s="11" t="s">
        <v>18</v>
      </c>
      <c r="O6" s="11" t="s">
        <v>19</v>
      </c>
      <c r="P6" s="23"/>
      <c r="Q6" s="23"/>
      <c r="R6" s="23"/>
      <c r="S6" s="23"/>
      <c r="T6" s="23"/>
      <c r="U6" s="23"/>
      <c r="V6" s="11" t="s">
        <v>14</v>
      </c>
      <c r="W6" s="11" t="s">
        <v>15</v>
      </c>
      <c r="X6" s="11" t="s">
        <v>16</v>
      </c>
      <c r="Y6" s="11" t="s">
        <v>17</v>
      </c>
      <c r="Z6" s="11" t="s">
        <v>18</v>
      </c>
      <c r="AA6" s="11" t="s">
        <v>19</v>
      </c>
      <c r="AB6" s="11" t="s">
        <v>14</v>
      </c>
      <c r="AC6" s="11" t="s">
        <v>15</v>
      </c>
      <c r="AD6" s="11" t="s">
        <v>16</v>
      </c>
      <c r="AE6" s="11" t="s">
        <v>17</v>
      </c>
      <c r="AF6" s="11" t="s">
        <v>18</v>
      </c>
      <c r="AG6" s="11" t="s">
        <v>19</v>
      </c>
      <c r="AH6" s="23"/>
      <c r="AI6" s="23"/>
      <c r="AJ6" s="23"/>
      <c r="AK6" s="23"/>
      <c r="AL6" s="23"/>
      <c r="AM6" s="23"/>
      <c r="AN6" s="11" t="s">
        <v>14</v>
      </c>
      <c r="AO6" s="11" t="s">
        <v>15</v>
      </c>
      <c r="AP6" s="11" t="s">
        <v>16</v>
      </c>
      <c r="AQ6" s="11" t="s">
        <v>17</v>
      </c>
      <c r="AR6" s="11" t="s">
        <v>18</v>
      </c>
      <c r="AS6" s="11" t="s">
        <v>19</v>
      </c>
      <c r="AT6" s="11" t="s">
        <v>14</v>
      </c>
      <c r="AU6" s="11" t="s">
        <v>15</v>
      </c>
      <c r="AV6" s="11" t="s">
        <v>16</v>
      </c>
      <c r="AW6" s="11" t="s">
        <v>17</v>
      </c>
      <c r="AX6" s="11" t="s">
        <v>18</v>
      </c>
      <c r="AY6" s="11" t="s">
        <v>19</v>
      </c>
      <c r="AZ6" s="23"/>
      <c r="BA6" s="23"/>
      <c r="BB6" s="23"/>
      <c r="BC6" s="23"/>
      <c r="BD6" s="23"/>
      <c r="BE6" s="23"/>
    </row>
    <row r="7" spans="1:57" ht="22.5">
      <c r="A7" s="12">
        <f>COLUMN()</f>
        <v>1</v>
      </c>
      <c r="B7" s="12">
        <f>COLUMN()</f>
        <v>2</v>
      </c>
      <c r="C7" s="12">
        <f>COLUMN()</f>
        <v>3</v>
      </c>
      <c r="D7" s="12">
        <f>COLUMN()</f>
        <v>4</v>
      </c>
      <c r="E7" s="12">
        <f>COLUMN()</f>
        <v>5</v>
      </c>
      <c r="F7" s="12" t="str">
        <f>COLUMN()&amp;"="&amp;COLUMN()-2&amp;"*"&amp;COLUMN()-1&amp;"/100%+"&amp;COLUMN()-2</f>
        <v>6=4*5/100%+4</v>
      </c>
      <c r="G7" s="12">
        <f>COLUMN()</f>
        <v>7</v>
      </c>
      <c r="H7" s="12">
        <f>COLUMN()</f>
        <v>8</v>
      </c>
      <c r="I7" s="12" t="str">
        <f>COLUMN()&amp;"="&amp;COLUMN()-5&amp;"*(12мес-"&amp;COLUMN()-2&amp;")*"&amp;COLUMN()-1&amp;"+"&amp;COLUMN()-3&amp;"*"&amp;COLUMN()-2&amp;"*"&amp;COLUMN()-1</f>
        <v>9=4*(12мес-7)*8+6*7*8</v>
      </c>
      <c r="J7" s="12">
        <f>COLUMN()</f>
        <v>10</v>
      </c>
      <c r="K7" s="12">
        <f>COLUMN()</f>
        <v>11</v>
      </c>
      <c r="L7" s="12" t="str">
        <f>COLUMN()&amp;"="&amp;COLUMN()-2&amp;"*"&amp;COLUMN()-1&amp;"/100%+"&amp;COLUMN()-2</f>
        <v>12=10*11/100%+10</v>
      </c>
      <c r="M7" s="12">
        <f>COLUMN()</f>
        <v>13</v>
      </c>
      <c r="N7" s="12">
        <f>COLUMN()</f>
        <v>14</v>
      </c>
      <c r="O7" s="12" t="str">
        <f>COLUMN()&amp;"="&amp;COLUMN()-5&amp;"*(12мес-"&amp;COLUMN()-2&amp;")*"&amp;COLUMN()-1&amp;"+"&amp;COLUMN()-3&amp;"*"&amp;COLUMN()-2&amp;"*"&amp;COLUMN()-1</f>
        <v>15=10*(12мес-13)*14+12*13*14</v>
      </c>
      <c r="P7" s="12" t="str">
        <f>COLUMN()&amp;"="&amp;COLUMN()-7&amp;"+"&amp;COLUMN()-1</f>
        <v>16=9+15</v>
      </c>
      <c r="Q7" s="12" t="str">
        <f>COLUMN()&amp;"="&amp;COLUMN()-1&amp;"*1,8%"</f>
        <v>17=16*1,8%</v>
      </c>
      <c r="R7" s="12" t="str">
        <f>COLUMN()&amp;"="&amp;COLUMN()-2&amp;"+"&amp;COLUMN()-1</f>
        <v>18=16+17</v>
      </c>
      <c r="S7" s="12" t="str">
        <f>COLUMN()&amp;"="&amp;COLUMN()-1&amp;"*5%"</f>
        <v>19=18*5%</v>
      </c>
      <c r="T7" s="12">
        <f>COLUMN()</f>
        <v>20</v>
      </c>
      <c r="U7" s="12" t="str">
        <f>COLUMN()&amp;"="&amp;COLUMN()-3&amp;"-"&amp;COLUMN()-2&amp;"+"&amp;COLUMN()-1</f>
        <v>21=18-19+20</v>
      </c>
      <c r="V7" s="12">
        <f>COLUMN()</f>
        <v>22</v>
      </c>
      <c r="W7" s="12">
        <f>COLUMN()</f>
        <v>23</v>
      </c>
      <c r="X7" s="12" t="str">
        <f>COLUMN()&amp;"="&amp;COLUMN()-2&amp;"*"&amp;COLUMN()-1&amp;"/100%+"&amp;COLUMN()-2</f>
        <v>24=22*23/100%+22</v>
      </c>
      <c r="Y7" s="12">
        <f>COLUMN()</f>
        <v>25</v>
      </c>
      <c r="Z7" s="12">
        <f>COLUMN()</f>
        <v>26</v>
      </c>
      <c r="AA7" s="12" t="str">
        <f>COLUMN()&amp;"="&amp;COLUMN()-5&amp;"*(12мес-"&amp;COLUMN()-2&amp;")*"&amp;COLUMN()-1&amp;"+"&amp;COLUMN()-3&amp;"*"&amp;COLUMN()-2&amp;"*"&amp;COLUMN()-1</f>
        <v>27=22*(12мес-25)*26+24*25*26</v>
      </c>
      <c r="AB7" s="12">
        <f>COLUMN()</f>
        <v>28</v>
      </c>
      <c r="AC7" s="12">
        <f>COLUMN()</f>
        <v>29</v>
      </c>
      <c r="AD7" s="12" t="str">
        <f>COLUMN()&amp;"="&amp;COLUMN()-2&amp;"*"&amp;COLUMN()-1&amp;"/100%+"&amp;COLUMN()-2</f>
        <v>30=28*29/100%+28</v>
      </c>
      <c r="AE7" s="12">
        <f>COLUMN()</f>
        <v>31</v>
      </c>
      <c r="AF7" s="12">
        <f>COLUMN()</f>
        <v>32</v>
      </c>
      <c r="AG7" s="12" t="str">
        <f>COLUMN()&amp;"="&amp;COLUMN()-5&amp;"*(12мес-"&amp;COLUMN()-2&amp;")*"&amp;COLUMN()-1&amp;"+"&amp;COLUMN()-3&amp;"*"&amp;COLUMN()-2&amp;"*"&amp;COLUMN()-1</f>
        <v>33=28*(12мес-31)*32+30*31*32</v>
      </c>
      <c r="AH7" s="12" t="str">
        <f>COLUMN()&amp;"="&amp;COLUMN()-7&amp;"+"&amp;COLUMN()-1</f>
        <v>34=27+33</v>
      </c>
      <c r="AI7" s="12" t="str">
        <f>COLUMN()&amp;"="&amp;COLUMN()-1&amp;"*1,8%"</f>
        <v>35=34*1,8%</v>
      </c>
      <c r="AJ7" s="12" t="str">
        <f>COLUMN()&amp;"="&amp;COLUMN()-2&amp;"+"&amp;COLUMN()-1</f>
        <v>36=34+35</v>
      </c>
      <c r="AK7" s="12" t="str">
        <f>COLUMN()&amp;"="&amp;COLUMN()-1&amp;"*5%"</f>
        <v>37=36*5%</v>
      </c>
      <c r="AL7" s="12">
        <f>COLUMN()</f>
        <v>38</v>
      </c>
      <c r="AM7" s="12" t="str">
        <f>COLUMN()&amp;"="&amp;COLUMN()-3&amp;"-"&amp;COLUMN()-2&amp;"+"&amp;COLUMN()-1</f>
        <v>39=36-37+38</v>
      </c>
      <c r="AN7" s="12">
        <f>COLUMN()</f>
        <v>40</v>
      </c>
      <c r="AO7" s="12">
        <f>COLUMN()</f>
        <v>41</v>
      </c>
      <c r="AP7" s="12" t="str">
        <f>COLUMN()&amp;"="&amp;COLUMN()-2&amp;"*"&amp;COLUMN()-1&amp;"/100%+"&amp;COLUMN()-2</f>
        <v>42=40*41/100%+40</v>
      </c>
      <c r="AQ7" s="12">
        <f>COLUMN()</f>
        <v>43</v>
      </c>
      <c r="AR7" s="12">
        <f>COLUMN()</f>
        <v>44</v>
      </c>
      <c r="AS7" s="12" t="str">
        <f>COLUMN()&amp;"="&amp;COLUMN()-5&amp;"*(12мес-"&amp;COLUMN()-2&amp;")*"&amp;COLUMN()-1&amp;"+"&amp;COLUMN()-3&amp;"*"&amp;COLUMN()-2&amp;"*"&amp;COLUMN()-1</f>
        <v>45=40*(12мес-43)*44+42*43*44</v>
      </c>
      <c r="AT7" s="12">
        <f>COLUMN()</f>
        <v>46</v>
      </c>
      <c r="AU7" s="12">
        <f>COLUMN()</f>
        <v>47</v>
      </c>
      <c r="AV7" s="12" t="str">
        <f>COLUMN()&amp;"="&amp;COLUMN()-2&amp;"*"&amp;COLUMN()-1&amp;"/100%+"&amp;COLUMN()-2</f>
        <v>48=46*47/100%+46</v>
      </c>
      <c r="AW7" s="12">
        <f>COLUMN()</f>
        <v>49</v>
      </c>
      <c r="AX7" s="12">
        <f>COLUMN()</f>
        <v>50</v>
      </c>
      <c r="AY7" s="12" t="str">
        <f>COLUMN()&amp;"="&amp;COLUMN()-5&amp;"*(12мес-"&amp;COLUMN()-2&amp;")*"&amp;COLUMN()-1&amp;"+"&amp;COLUMN()-3&amp;"*"&amp;COLUMN()-2&amp;"*"&amp;COLUMN()-1</f>
        <v>51=46*(12мес-49)*50+48*49*50</v>
      </c>
      <c r="AZ7" s="12" t="str">
        <f>COLUMN()&amp;"="&amp;COLUMN()-7&amp;"+"&amp;COLUMN()-1</f>
        <v>52=45+51</v>
      </c>
      <c r="BA7" s="12" t="str">
        <f>COLUMN()&amp;"="&amp;COLUMN()-1&amp;"*1,8%"</f>
        <v>53=52*1,8%</v>
      </c>
      <c r="BB7" s="12" t="str">
        <f>COLUMN()&amp;"="&amp;COLUMN()-2&amp;"+"&amp;COLUMN()-1</f>
        <v>54=52+53</v>
      </c>
      <c r="BC7" s="12" t="str">
        <f>COLUMN()&amp;"="&amp;COLUMN()-1&amp;"*5%"</f>
        <v>55=54*5%</v>
      </c>
      <c r="BD7" s="12">
        <f>COLUMN()</f>
        <v>56</v>
      </c>
      <c r="BE7" s="12" t="str">
        <f>COLUMN()&amp;"="&amp;COLUMN()-3&amp;"-"&amp;COLUMN()-2&amp;"+"&amp;COLUMN()-1</f>
        <v>57=54-55+56</v>
      </c>
    </row>
    <row r="8" spans="1:57">
      <c r="A8" s="13"/>
      <c r="B8" s="13">
        <f>SUM(B9:B998)</f>
        <v>524095784</v>
      </c>
      <c r="C8" s="13">
        <f t="shared" ref="C8:BE8" si="0">SUM(C9:C998)</f>
        <v>520618668</v>
      </c>
      <c r="D8" s="13">
        <f t="shared" si="0"/>
        <v>22062.149999999987</v>
      </c>
      <c r="E8" s="13">
        <f t="shared" si="0"/>
        <v>0</v>
      </c>
      <c r="F8" s="13">
        <f t="shared" si="0"/>
        <v>22062.149999999987</v>
      </c>
      <c r="G8" s="13">
        <f t="shared" si="0"/>
        <v>363</v>
      </c>
      <c r="H8" s="13">
        <f t="shared" si="0"/>
        <v>64765</v>
      </c>
      <c r="I8" s="13">
        <f t="shared" si="0"/>
        <v>519583690</v>
      </c>
      <c r="J8" s="13">
        <f t="shared" si="0"/>
        <v>34097.240000000013</v>
      </c>
      <c r="K8" s="13">
        <f t="shared" si="0"/>
        <v>0</v>
      </c>
      <c r="L8" s="13">
        <f t="shared" si="0"/>
        <v>33094.380000000012</v>
      </c>
      <c r="M8" s="13">
        <f t="shared" si="0"/>
        <v>363</v>
      </c>
      <c r="N8" s="13">
        <f t="shared" si="0"/>
        <v>1602</v>
      </c>
      <c r="O8" s="13">
        <f t="shared" si="0"/>
        <v>19278981</v>
      </c>
      <c r="P8" s="13">
        <f t="shared" si="0"/>
        <v>538862671</v>
      </c>
      <c r="Q8" s="13">
        <f t="shared" si="0"/>
        <v>9699528</v>
      </c>
      <c r="R8" s="13">
        <f t="shared" si="0"/>
        <v>548562199</v>
      </c>
      <c r="S8" s="13">
        <f t="shared" si="0"/>
        <v>27428111</v>
      </c>
      <c r="T8" s="13">
        <f t="shared" si="0"/>
        <v>0</v>
      </c>
      <c r="U8" s="13">
        <f t="shared" si="0"/>
        <v>548562199</v>
      </c>
      <c r="V8" s="13">
        <f t="shared" si="0"/>
        <v>22062.149999999987</v>
      </c>
      <c r="W8" s="13">
        <f t="shared" si="0"/>
        <v>0</v>
      </c>
      <c r="X8" s="13">
        <f t="shared" si="0"/>
        <v>22062.149999999987</v>
      </c>
      <c r="Y8" s="13">
        <f t="shared" si="0"/>
        <v>363</v>
      </c>
      <c r="Z8" s="13">
        <f t="shared" si="0"/>
        <v>64765</v>
      </c>
      <c r="AA8" s="13">
        <f t="shared" si="0"/>
        <v>519583690</v>
      </c>
      <c r="AB8" s="13">
        <f t="shared" si="0"/>
        <v>33094.380000000012</v>
      </c>
      <c r="AC8" s="13">
        <f t="shared" si="0"/>
        <v>0</v>
      </c>
      <c r="AD8" s="13">
        <f t="shared" si="0"/>
        <v>33094.380000000012</v>
      </c>
      <c r="AE8" s="13">
        <f t="shared" si="0"/>
        <v>363</v>
      </c>
      <c r="AF8" s="13">
        <f t="shared" si="0"/>
        <v>1602</v>
      </c>
      <c r="AG8" s="13">
        <f t="shared" si="0"/>
        <v>19278981</v>
      </c>
      <c r="AH8" s="13">
        <f t="shared" si="0"/>
        <v>538862671</v>
      </c>
      <c r="AI8" s="13">
        <f t="shared" si="0"/>
        <v>9699528</v>
      </c>
      <c r="AJ8" s="13">
        <f t="shared" si="0"/>
        <v>548562199</v>
      </c>
      <c r="AK8" s="13">
        <f t="shared" si="0"/>
        <v>27428111</v>
      </c>
      <c r="AL8" s="13">
        <f t="shared" si="0"/>
        <v>0</v>
      </c>
      <c r="AM8" s="13">
        <f t="shared" si="0"/>
        <v>548562199</v>
      </c>
      <c r="AN8" s="13">
        <f t="shared" si="0"/>
        <v>22062.149999999987</v>
      </c>
      <c r="AO8" s="13">
        <f t="shared" si="0"/>
        <v>0</v>
      </c>
      <c r="AP8" s="13">
        <f t="shared" si="0"/>
        <v>22062.149999999987</v>
      </c>
      <c r="AQ8" s="13">
        <f t="shared" si="0"/>
        <v>363</v>
      </c>
      <c r="AR8" s="13">
        <f t="shared" si="0"/>
        <v>64765</v>
      </c>
      <c r="AS8" s="13">
        <f t="shared" si="0"/>
        <v>519583690</v>
      </c>
      <c r="AT8" s="13">
        <f t="shared" si="0"/>
        <v>33094.380000000012</v>
      </c>
      <c r="AU8" s="13">
        <f t="shared" si="0"/>
        <v>0</v>
      </c>
      <c r="AV8" s="13">
        <f t="shared" si="0"/>
        <v>33094.380000000012</v>
      </c>
      <c r="AW8" s="13">
        <f t="shared" si="0"/>
        <v>363</v>
      </c>
      <c r="AX8" s="13">
        <f t="shared" si="0"/>
        <v>1602</v>
      </c>
      <c r="AY8" s="13">
        <f t="shared" si="0"/>
        <v>19278981</v>
      </c>
      <c r="AZ8" s="13">
        <f t="shared" si="0"/>
        <v>538862671</v>
      </c>
      <c r="BA8" s="13">
        <f t="shared" si="0"/>
        <v>9699528</v>
      </c>
      <c r="BB8" s="13">
        <f t="shared" si="0"/>
        <v>548562199</v>
      </c>
      <c r="BC8" s="13">
        <f t="shared" si="0"/>
        <v>27428111</v>
      </c>
      <c r="BD8" s="13">
        <f t="shared" si="0"/>
        <v>0</v>
      </c>
      <c r="BE8" s="13">
        <f t="shared" si="0"/>
        <v>548562199</v>
      </c>
    </row>
    <row r="9" spans="1:57" ht="18.75" customHeight="1">
      <c r="A9" s="17" t="s">
        <v>20</v>
      </c>
      <c r="B9" s="18">
        <v>6431549</v>
      </c>
      <c r="C9" s="18">
        <v>6195779</v>
      </c>
      <c r="D9" s="18">
        <v>668.55</v>
      </c>
      <c r="E9" s="18">
        <v>0</v>
      </c>
      <c r="F9" s="19">
        <f>ROUND(D9*E9/100+D9,2)</f>
        <v>668.55</v>
      </c>
      <c r="G9" s="18">
        <v>11</v>
      </c>
      <c r="H9" s="18">
        <v>786</v>
      </c>
      <c r="I9" s="19">
        <f>ROUND(D9*(12-G9)*H9+F9*G9*H9,0)</f>
        <v>6305764</v>
      </c>
      <c r="J9" s="18">
        <v>1002.86</v>
      </c>
      <c r="K9" s="18">
        <v>0</v>
      </c>
      <c r="L9" s="19">
        <f>ROUND(J9*K9/100+J9,2)</f>
        <v>1002.86</v>
      </c>
      <c r="M9" s="18">
        <v>11</v>
      </c>
      <c r="N9" s="18">
        <v>31</v>
      </c>
      <c r="O9" s="19">
        <f>ROUND(J9*(12-M9)*N9+L9*M9*N9,0)</f>
        <v>373064</v>
      </c>
      <c r="P9" s="19">
        <f>I9+O9</f>
        <v>6678828</v>
      </c>
      <c r="Q9" s="19">
        <f>ROUND(P9*1.8/100,0)</f>
        <v>120219</v>
      </c>
      <c r="R9" s="19">
        <f>P9+Q9</f>
        <v>6799047</v>
      </c>
      <c r="S9" s="19">
        <f>ROUND(R9*5/100,0)</f>
        <v>339952</v>
      </c>
      <c r="T9" s="18"/>
      <c r="U9" s="19">
        <f>R9-S9+T9</f>
        <v>6459095</v>
      </c>
      <c r="V9" s="18">
        <v>668.55</v>
      </c>
      <c r="W9" s="18">
        <v>0</v>
      </c>
      <c r="X9" s="19">
        <f>ROUND(V9*W9/100+V9,2)</f>
        <v>668.55</v>
      </c>
      <c r="Y9" s="18">
        <v>11</v>
      </c>
      <c r="Z9" s="18">
        <v>786</v>
      </c>
      <c r="AA9" s="19">
        <f>ROUND(V9*(12-Y9)*Z9+X9*Y9*Z9,0)</f>
        <v>6305764</v>
      </c>
      <c r="AB9" s="18">
        <v>1002.86</v>
      </c>
      <c r="AC9" s="18">
        <v>0</v>
      </c>
      <c r="AD9" s="19">
        <f>ROUND(AB9*AC9/100+AB9,2)</f>
        <v>1002.86</v>
      </c>
      <c r="AE9" s="18">
        <v>11</v>
      </c>
      <c r="AF9" s="18">
        <v>31</v>
      </c>
      <c r="AG9" s="19">
        <f>ROUND(AB9*(12-AE9)*AF9+AD9*AE9*AF9,0)</f>
        <v>373064</v>
      </c>
      <c r="AH9" s="19">
        <f>AA9+AG9</f>
        <v>6678828</v>
      </c>
      <c r="AI9" s="19">
        <f>ROUND(AH9*1.8/100,0)</f>
        <v>120219</v>
      </c>
      <c r="AJ9" s="19">
        <f>AH9+AI9</f>
        <v>6799047</v>
      </c>
      <c r="AK9" s="19">
        <f>ROUND(AJ9*5/100,0)</f>
        <v>339952</v>
      </c>
      <c r="AL9" s="18"/>
      <c r="AM9" s="19">
        <f>AJ9-AK9+AL9</f>
        <v>6459095</v>
      </c>
      <c r="AN9" s="18">
        <v>668.55</v>
      </c>
      <c r="AO9" s="18">
        <v>0</v>
      </c>
      <c r="AP9" s="19">
        <f>ROUND(AN9*AO9/100+AN9,2)</f>
        <v>668.55</v>
      </c>
      <c r="AQ9" s="18">
        <v>11</v>
      </c>
      <c r="AR9" s="18">
        <v>786</v>
      </c>
      <c r="AS9" s="19">
        <f>ROUND(AN9*(12-AQ9)*AR9+AP9*AQ9*AR9,0)</f>
        <v>6305764</v>
      </c>
      <c r="AT9" s="18">
        <v>1002.86</v>
      </c>
      <c r="AU9" s="18">
        <v>0</v>
      </c>
      <c r="AV9" s="19">
        <f>ROUND(AT9*AU9/100+AT9,2)</f>
        <v>1002.86</v>
      </c>
      <c r="AW9" s="18">
        <v>11</v>
      </c>
      <c r="AX9" s="18">
        <v>31</v>
      </c>
      <c r="AY9" s="19">
        <f>ROUND(AT9*(12-AW9)*AX9+AV9*AW9*AX9,0)</f>
        <v>373064</v>
      </c>
      <c r="AZ9" s="19">
        <f>AS9+AY9</f>
        <v>6678828</v>
      </c>
      <c r="BA9" s="19">
        <f>ROUND(AZ9*1.8/100,0)</f>
        <v>120219</v>
      </c>
      <c r="BB9" s="19">
        <f>AZ9+BA9</f>
        <v>6799047</v>
      </c>
      <c r="BC9" s="19">
        <f t="shared" ref="BC9:BC41" si="1">ROUND(BB9*5/100,0)</f>
        <v>339952</v>
      </c>
      <c r="BD9" s="18"/>
      <c r="BE9" s="19">
        <f>BB9-BC9+BD9</f>
        <v>6459095</v>
      </c>
    </row>
    <row r="10" spans="1:57" ht="33.75" customHeight="1">
      <c r="A10" s="17" t="s">
        <v>21</v>
      </c>
      <c r="B10" s="18">
        <v>6572030</v>
      </c>
      <c r="C10" s="18">
        <v>6341256</v>
      </c>
      <c r="D10" s="18">
        <v>668.55</v>
      </c>
      <c r="E10" s="18">
        <v>0</v>
      </c>
      <c r="F10" s="19">
        <f t="shared" ref="F10:F41" si="2">ROUND(D10*E10/100+D10,2)</f>
        <v>668.55</v>
      </c>
      <c r="G10" s="18">
        <v>11</v>
      </c>
      <c r="H10" s="18">
        <v>797</v>
      </c>
      <c r="I10" s="19">
        <f t="shared" ref="I10:I41" si="3">ROUND(D10*(12-$G10)*H10+F10*$G10*H10,0)</f>
        <v>6394012</v>
      </c>
      <c r="J10" s="18">
        <v>1002.86</v>
      </c>
      <c r="K10" s="18">
        <v>0</v>
      </c>
      <c r="L10" s="19">
        <f t="shared" ref="L10:L41" si="4">ROUND(J10*K10/100+J10,2)</f>
        <v>1002.86</v>
      </c>
      <c r="M10" s="18">
        <v>11</v>
      </c>
      <c r="N10" s="18">
        <v>34</v>
      </c>
      <c r="O10" s="19">
        <f t="shared" ref="O10:O41" si="5">ROUND(J10*(12-$G10)*N10+L10*$G10*N10,0)</f>
        <v>409167</v>
      </c>
      <c r="P10" s="19">
        <f t="shared" ref="P10:P41" si="6">I10+O10</f>
        <v>6803179</v>
      </c>
      <c r="Q10" s="19">
        <f t="shared" ref="Q10:Q41" si="7">ROUND(P10*1.8/100,0)</f>
        <v>122457</v>
      </c>
      <c r="R10" s="19">
        <f t="shared" ref="R10:R41" si="8">P10+Q10</f>
        <v>6925636</v>
      </c>
      <c r="S10" s="19">
        <f t="shared" ref="S10:S41" si="9">ROUND(R10*5/100,0)</f>
        <v>346282</v>
      </c>
      <c r="T10" s="18"/>
      <c r="U10" s="19">
        <f t="shared" ref="U10:U41" si="10">R10-S10+T10</f>
        <v>6579354</v>
      </c>
      <c r="V10" s="18">
        <v>668.55</v>
      </c>
      <c r="W10" s="18">
        <v>0</v>
      </c>
      <c r="X10" s="19">
        <f t="shared" ref="X10:X41" si="11">ROUND(V10*W10/100+V10,2)</f>
        <v>668.55</v>
      </c>
      <c r="Y10" s="18">
        <v>11</v>
      </c>
      <c r="Z10" s="18">
        <v>797</v>
      </c>
      <c r="AA10" s="19">
        <f t="shared" ref="AA10:AA41" si="12">ROUND(V10*(12-Y10)*Z10+X10*Y10*Z10,0)</f>
        <v>6394012</v>
      </c>
      <c r="AB10" s="18">
        <v>1002.86</v>
      </c>
      <c r="AC10" s="18">
        <v>0</v>
      </c>
      <c r="AD10" s="19">
        <f t="shared" ref="AD10:AD41" si="13">ROUND(AB10*AC10/100+AB10,2)</f>
        <v>1002.86</v>
      </c>
      <c r="AE10" s="18">
        <v>11</v>
      </c>
      <c r="AF10" s="18">
        <v>34</v>
      </c>
      <c r="AG10" s="19">
        <f t="shared" ref="AG10:AG41" si="14">ROUND(AB10*(12-AE10)*AF10+AD10*AE10*AF10,0)</f>
        <v>409167</v>
      </c>
      <c r="AH10" s="19">
        <f t="shared" ref="AH10:AH41" si="15">AA10+AG10</f>
        <v>6803179</v>
      </c>
      <c r="AI10" s="19">
        <f t="shared" ref="AI10:AI41" si="16">ROUND(AH10*1.8/100,0)</f>
        <v>122457</v>
      </c>
      <c r="AJ10" s="19">
        <f t="shared" ref="AJ10:AJ41" si="17">AH10+AI10</f>
        <v>6925636</v>
      </c>
      <c r="AK10" s="19">
        <f t="shared" ref="AK10:AK41" si="18">ROUND(AJ10*5/100,0)</f>
        <v>346282</v>
      </c>
      <c r="AL10" s="18"/>
      <c r="AM10" s="19">
        <f t="shared" ref="AM10:AM41" si="19">AJ10-AK10+AL10</f>
        <v>6579354</v>
      </c>
      <c r="AN10" s="18">
        <v>668.55</v>
      </c>
      <c r="AO10" s="18">
        <v>0</v>
      </c>
      <c r="AP10" s="19">
        <f t="shared" ref="AP10:AP41" si="20">ROUND(AN10*AO10/100+AN10,2)</f>
        <v>668.55</v>
      </c>
      <c r="AQ10" s="18">
        <v>11</v>
      </c>
      <c r="AR10" s="18">
        <v>797</v>
      </c>
      <c r="AS10" s="19">
        <f t="shared" ref="AS10:AS41" si="21">ROUND(AN10*(12-AQ10)*AR10+AP10*AQ10*AR10,0)</f>
        <v>6394012</v>
      </c>
      <c r="AT10" s="18">
        <v>1002.86</v>
      </c>
      <c r="AU10" s="18">
        <v>0</v>
      </c>
      <c r="AV10" s="19">
        <f t="shared" ref="AV10:AV41" si="22">ROUND(AT10*AU10/100+AT10,2)</f>
        <v>1002.86</v>
      </c>
      <c r="AW10" s="18">
        <v>11</v>
      </c>
      <c r="AX10" s="18">
        <v>34</v>
      </c>
      <c r="AY10" s="19">
        <f t="shared" ref="AY10:AY41" si="23">ROUND(AT10*(12-AW10)*AX10+AV10*AW10*AX10,0)</f>
        <v>409167</v>
      </c>
      <c r="AZ10" s="19">
        <f t="shared" ref="AZ10:AZ41" si="24">AS10+AY10</f>
        <v>6803179</v>
      </c>
      <c r="BA10" s="19">
        <f t="shared" ref="BA10:BA41" si="25">ROUND(AZ10*1.8/100,0)</f>
        <v>122457</v>
      </c>
      <c r="BB10" s="19">
        <f t="shared" ref="BB10:BB41" si="26">AZ10+BA10</f>
        <v>6925636</v>
      </c>
      <c r="BC10" s="19">
        <f t="shared" si="1"/>
        <v>346282</v>
      </c>
      <c r="BD10" s="18"/>
      <c r="BE10" s="19">
        <f t="shared" ref="BE10:BE41" si="27">BB10-BC10+BD10</f>
        <v>6579354</v>
      </c>
    </row>
    <row r="11" spans="1:57" ht="18.75" customHeight="1">
      <c r="A11" s="17" t="s">
        <v>22</v>
      </c>
      <c r="B11" s="18">
        <v>9381269</v>
      </c>
      <c r="C11" s="18">
        <v>9015773</v>
      </c>
      <c r="D11" s="18">
        <v>668.55</v>
      </c>
      <c r="E11" s="18">
        <v>0</v>
      </c>
      <c r="F11" s="19">
        <f t="shared" si="2"/>
        <v>668.55</v>
      </c>
      <c r="G11" s="18">
        <v>11</v>
      </c>
      <c r="H11" s="18">
        <v>1092</v>
      </c>
      <c r="I11" s="19">
        <f t="shared" si="3"/>
        <v>8760679</v>
      </c>
      <c r="J11" s="18">
        <v>1002.86</v>
      </c>
      <c r="K11" s="18">
        <v>0</v>
      </c>
      <c r="L11" s="19">
        <f t="shared" si="4"/>
        <v>1002.86</v>
      </c>
      <c r="M11" s="18">
        <v>11</v>
      </c>
      <c r="N11" s="18">
        <v>43</v>
      </c>
      <c r="O11" s="19">
        <f t="shared" si="5"/>
        <v>517476</v>
      </c>
      <c r="P11" s="19">
        <f t="shared" si="6"/>
        <v>9278155</v>
      </c>
      <c r="Q11" s="19">
        <f t="shared" si="7"/>
        <v>167007</v>
      </c>
      <c r="R11" s="19">
        <f t="shared" si="8"/>
        <v>9445162</v>
      </c>
      <c r="S11" s="19">
        <f t="shared" si="9"/>
        <v>472258</v>
      </c>
      <c r="T11" s="18"/>
      <c r="U11" s="19">
        <f t="shared" si="10"/>
        <v>8972904</v>
      </c>
      <c r="V11" s="18">
        <v>668.55</v>
      </c>
      <c r="W11" s="18">
        <v>0</v>
      </c>
      <c r="X11" s="19">
        <f t="shared" si="11"/>
        <v>668.55</v>
      </c>
      <c r="Y11" s="18">
        <v>11</v>
      </c>
      <c r="Z11" s="18">
        <v>1092</v>
      </c>
      <c r="AA11" s="19">
        <f t="shared" si="12"/>
        <v>8760679</v>
      </c>
      <c r="AB11" s="18">
        <v>1002.86</v>
      </c>
      <c r="AC11" s="18">
        <v>0</v>
      </c>
      <c r="AD11" s="19">
        <f t="shared" si="13"/>
        <v>1002.86</v>
      </c>
      <c r="AE11" s="18">
        <v>11</v>
      </c>
      <c r="AF11" s="18">
        <v>43</v>
      </c>
      <c r="AG11" s="19">
        <f t="shared" si="14"/>
        <v>517476</v>
      </c>
      <c r="AH11" s="19">
        <f t="shared" si="15"/>
        <v>9278155</v>
      </c>
      <c r="AI11" s="19">
        <f t="shared" si="16"/>
        <v>167007</v>
      </c>
      <c r="AJ11" s="19">
        <f t="shared" si="17"/>
        <v>9445162</v>
      </c>
      <c r="AK11" s="19">
        <f t="shared" si="18"/>
        <v>472258</v>
      </c>
      <c r="AL11" s="18"/>
      <c r="AM11" s="19">
        <f t="shared" si="19"/>
        <v>8972904</v>
      </c>
      <c r="AN11" s="18">
        <v>668.55</v>
      </c>
      <c r="AO11" s="18">
        <v>0</v>
      </c>
      <c r="AP11" s="19">
        <f t="shared" si="20"/>
        <v>668.55</v>
      </c>
      <c r="AQ11" s="18">
        <v>11</v>
      </c>
      <c r="AR11" s="18">
        <v>1092</v>
      </c>
      <c r="AS11" s="19">
        <f t="shared" si="21"/>
        <v>8760679</v>
      </c>
      <c r="AT11" s="18">
        <v>1002.86</v>
      </c>
      <c r="AU11" s="18">
        <v>0</v>
      </c>
      <c r="AV11" s="19">
        <f t="shared" si="22"/>
        <v>1002.86</v>
      </c>
      <c r="AW11" s="18">
        <v>11</v>
      </c>
      <c r="AX11" s="18">
        <v>43</v>
      </c>
      <c r="AY11" s="19">
        <f t="shared" si="23"/>
        <v>517476</v>
      </c>
      <c r="AZ11" s="19">
        <f t="shared" si="24"/>
        <v>9278155</v>
      </c>
      <c r="BA11" s="19">
        <f t="shared" si="25"/>
        <v>167007</v>
      </c>
      <c r="BB11" s="19">
        <f t="shared" si="26"/>
        <v>9445162</v>
      </c>
      <c r="BC11" s="19">
        <f t="shared" si="1"/>
        <v>472258</v>
      </c>
      <c r="BD11" s="18"/>
      <c r="BE11" s="19">
        <f t="shared" si="27"/>
        <v>8972904</v>
      </c>
    </row>
    <row r="12" spans="1:57" ht="18.75" customHeight="1">
      <c r="A12" s="17" t="s">
        <v>23</v>
      </c>
      <c r="B12" s="18">
        <v>7216334</v>
      </c>
      <c r="C12" s="18">
        <v>6949274</v>
      </c>
      <c r="D12" s="18">
        <v>668.55</v>
      </c>
      <c r="E12" s="18">
        <v>0</v>
      </c>
      <c r="F12" s="19">
        <f t="shared" si="2"/>
        <v>668.55</v>
      </c>
      <c r="G12" s="18">
        <v>11</v>
      </c>
      <c r="H12" s="18">
        <v>768</v>
      </c>
      <c r="I12" s="19">
        <f t="shared" si="3"/>
        <v>6161357</v>
      </c>
      <c r="J12" s="18">
        <v>1002.86</v>
      </c>
      <c r="K12" s="18">
        <v>0</v>
      </c>
      <c r="L12" s="19">
        <f t="shared" si="4"/>
        <v>1002.86</v>
      </c>
      <c r="M12" s="18">
        <v>11</v>
      </c>
      <c r="N12" s="18">
        <v>47</v>
      </c>
      <c r="O12" s="19">
        <f t="shared" si="5"/>
        <v>565613</v>
      </c>
      <c r="P12" s="19">
        <f t="shared" si="6"/>
        <v>6726970</v>
      </c>
      <c r="Q12" s="19">
        <f t="shared" si="7"/>
        <v>121085</v>
      </c>
      <c r="R12" s="19">
        <f t="shared" si="8"/>
        <v>6848055</v>
      </c>
      <c r="S12" s="19">
        <f t="shared" si="9"/>
        <v>342403</v>
      </c>
      <c r="T12" s="18"/>
      <c r="U12" s="19">
        <f t="shared" si="10"/>
        <v>6505652</v>
      </c>
      <c r="V12" s="18">
        <v>668.55</v>
      </c>
      <c r="W12" s="18">
        <v>0</v>
      </c>
      <c r="X12" s="19">
        <f t="shared" si="11"/>
        <v>668.55</v>
      </c>
      <c r="Y12" s="18">
        <v>11</v>
      </c>
      <c r="Z12" s="18">
        <v>768</v>
      </c>
      <c r="AA12" s="19">
        <f t="shared" si="12"/>
        <v>6161357</v>
      </c>
      <c r="AB12" s="18">
        <v>1002.86</v>
      </c>
      <c r="AC12" s="18">
        <v>0</v>
      </c>
      <c r="AD12" s="19">
        <f t="shared" si="13"/>
        <v>1002.86</v>
      </c>
      <c r="AE12" s="18">
        <v>11</v>
      </c>
      <c r="AF12" s="18">
        <v>47</v>
      </c>
      <c r="AG12" s="19">
        <f t="shared" si="14"/>
        <v>565613</v>
      </c>
      <c r="AH12" s="19">
        <f t="shared" si="15"/>
        <v>6726970</v>
      </c>
      <c r="AI12" s="19">
        <f t="shared" si="16"/>
        <v>121085</v>
      </c>
      <c r="AJ12" s="19">
        <f t="shared" si="17"/>
        <v>6848055</v>
      </c>
      <c r="AK12" s="19">
        <f t="shared" si="18"/>
        <v>342403</v>
      </c>
      <c r="AL12" s="18"/>
      <c r="AM12" s="19">
        <f t="shared" si="19"/>
        <v>6505652</v>
      </c>
      <c r="AN12" s="18">
        <v>668.55</v>
      </c>
      <c r="AO12" s="18">
        <v>0</v>
      </c>
      <c r="AP12" s="19">
        <f t="shared" si="20"/>
        <v>668.55</v>
      </c>
      <c r="AQ12" s="18">
        <v>11</v>
      </c>
      <c r="AR12" s="18">
        <v>768</v>
      </c>
      <c r="AS12" s="19">
        <f t="shared" si="21"/>
        <v>6161357</v>
      </c>
      <c r="AT12" s="18">
        <v>1002.86</v>
      </c>
      <c r="AU12" s="18">
        <v>0</v>
      </c>
      <c r="AV12" s="19">
        <f t="shared" si="22"/>
        <v>1002.86</v>
      </c>
      <c r="AW12" s="18">
        <v>11</v>
      </c>
      <c r="AX12" s="18">
        <v>47</v>
      </c>
      <c r="AY12" s="19">
        <f t="shared" si="23"/>
        <v>565613</v>
      </c>
      <c r="AZ12" s="19">
        <f t="shared" si="24"/>
        <v>6726970</v>
      </c>
      <c r="BA12" s="19">
        <f t="shared" si="25"/>
        <v>121085</v>
      </c>
      <c r="BB12" s="19">
        <f t="shared" si="26"/>
        <v>6848055</v>
      </c>
      <c r="BC12" s="19">
        <f t="shared" si="1"/>
        <v>342403</v>
      </c>
      <c r="BD12" s="18"/>
      <c r="BE12" s="19">
        <f t="shared" si="27"/>
        <v>6505652</v>
      </c>
    </row>
    <row r="13" spans="1:57" ht="18.75" customHeight="1">
      <c r="A13" s="17" t="s">
        <v>24</v>
      </c>
      <c r="B13" s="18">
        <v>6964393</v>
      </c>
      <c r="C13" s="18">
        <v>6800063</v>
      </c>
      <c r="D13" s="18">
        <v>668.55</v>
      </c>
      <c r="E13" s="18">
        <v>0</v>
      </c>
      <c r="F13" s="19">
        <f t="shared" si="2"/>
        <v>668.55</v>
      </c>
      <c r="G13" s="18">
        <v>11</v>
      </c>
      <c r="H13" s="18">
        <v>851</v>
      </c>
      <c r="I13" s="19">
        <f t="shared" si="3"/>
        <v>6827233</v>
      </c>
      <c r="J13" s="18">
        <v>1002.86</v>
      </c>
      <c r="K13" s="18">
        <v>0</v>
      </c>
      <c r="L13" s="19">
        <f t="shared" si="4"/>
        <v>1002.86</v>
      </c>
      <c r="M13" s="18">
        <v>11</v>
      </c>
      <c r="N13" s="18">
        <v>33</v>
      </c>
      <c r="O13" s="19">
        <f t="shared" si="5"/>
        <v>397133</v>
      </c>
      <c r="P13" s="19">
        <f t="shared" si="6"/>
        <v>7224366</v>
      </c>
      <c r="Q13" s="19">
        <f t="shared" si="7"/>
        <v>130039</v>
      </c>
      <c r="R13" s="19">
        <f t="shared" si="8"/>
        <v>7354405</v>
      </c>
      <c r="S13" s="19">
        <f t="shared" si="9"/>
        <v>367720</v>
      </c>
      <c r="T13" s="18"/>
      <c r="U13" s="19">
        <f t="shared" si="10"/>
        <v>6986685</v>
      </c>
      <c r="V13" s="18">
        <v>668.55</v>
      </c>
      <c r="W13" s="18">
        <v>0</v>
      </c>
      <c r="X13" s="19">
        <f t="shared" si="11"/>
        <v>668.55</v>
      </c>
      <c r="Y13" s="18">
        <v>11</v>
      </c>
      <c r="Z13" s="18">
        <v>851</v>
      </c>
      <c r="AA13" s="19">
        <f t="shared" si="12"/>
        <v>6827233</v>
      </c>
      <c r="AB13" s="18">
        <v>1002.86</v>
      </c>
      <c r="AC13" s="18">
        <v>0</v>
      </c>
      <c r="AD13" s="19">
        <f t="shared" si="13"/>
        <v>1002.86</v>
      </c>
      <c r="AE13" s="18">
        <v>11</v>
      </c>
      <c r="AF13" s="18">
        <v>33</v>
      </c>
      <c r="AG13" s="19">
        <f t="shared" si="14"/>
        <v>397133</v>
      </c>
      <c r="AH13" s="19">
        <f t="shared" si="15"/>
        <v>7224366</v>
      </c>
      <c r="AI13" s="19">
        <f t="shared" si="16"/>
        <v>130039</v>
      </c>
      <c r="AJ13" s="19">
        <f t="shared" si="17"/>
        <v>7354405</v>
      </c>
      <c r="AK13" s="19">
        <f t="shared" si="18"/>
        <v>367720</v>
      </c>
      <c r="AL13" s="18"/>
      <c r="AM13" s="19">
        <f t="shared" si="19"/>
        <v>6986685</v>
      </c>
      <c r="AN13" s="18">
        <v>668.55</v>
      </c>
      <c r="AO13" s="18">
        <v>0</v>
      </c>
      <c r="AP13" s="19">
        <f t="shared" si="20"/>
        <v>668.55</v>
      </c>
      <c r="AQ13" s="18">
        <v>11</v>
      </c>
      <c r="AR13" s="18">
        <v>851</v>
      </c>
      <c r="AS13" s="19">
        <f t="shared" si="21"/>
        <v>6827233</v>
      </c>
      <c r="AT13" s="18">
        <v>1002.86</v>
      </c>
      <c r="AU13" s="18">
        <v>0</v>
      </c>
      <c r="AV13" s="19">
        <f t="shared" si="22"/>
        <v>1002.86</v>
      </c>
      <c r="AW13" s="18">
        <v>11</v>
      </c>
      <c r="AX13" s="18">
        <v>33</v>
      </c>
      <c r="AY13" s="19">
        <f t="shared" si="23"/>
        <v>397133</v>
      </c>
      <c r="AZ13" s="19">
        <f t="shared" si="24"/>
        <v>7224366</v>
      </c>
      <c r="BA13" s="19">
        <f t="shared" si="25"/>
        <v>130039</v>
      </c>
      <c r="BB13" s="19">
        <f t="shared" si="26"/>
        <v>7354405</v>
      </c>
      <c r="BC13" s="19">
        <f t="shared" si="1"/>
        <v>367720</v>
      </c>
      <c r="BD13" s="18"/>
      <c r="BE13" s="19">
        <f t="shared" si="27"/>
        <v>6986685</v>
      </c>
    </row>
    <row r="14" spans="1:57" ht="18.75" customHeight="1">
      <c r="A14" s="17" t="s">
        <v>25</v>
      </c>
      <c r="B14" s="18">
        <v>5264762</v>
      </c>
      <c r="C14" s="18">
        <v>4987218</v>
      </c>
      <c r="D14" s="18">
        <v>668.55</v>
      </c>
      <c r="E14" s="18">
        <v>0</v>
      </c>
      <c r="F14" s="19">
        <f t="shared" si="2"/>
        <v>668.55</v>
      </c>
      <c r="G14" s="18">
        <v>11</v>
      </c>
      <c r="H14" s="18">
        <v>570</v>
      </c>
      <c r="I14" s="19">
        <f t="shared" si="3"/>
        <v>4572882</v>
      </c>
      <c r="J14" s="18">
        <v>1002.86</v>
      </c>
      <c r="K14" s="18">
        <v>0</v>
      </c>
      <c r="L14" s="19">
        <f t="shared" si="4"/>
        <v>1002.86</v>
      </c>
      <c r="M14" s="18">
        <v>11</v>
      </c>
      <c r="N14" s="18">
        <v>45</v>
      </c>
      <c r="O14" s="19">
        <f t="shared" si="5"/>
        <v>541544</v>
      </c>
      <c r="P14" s="19">
        <f t="shared" si="6"/>
        <v>5114426</v>
      </c>
      <c r="Q14" s="19">
        <f t="shared" si="7"/>
        <v>92060</v>
      </c>
      <c r="R14" s="19">
        <f t="shared" si="8"/>
        <v>5206486</v>
      </c>
      <c r="S14" s="19">
        <f t="shared" si="9"/>
        <v>260324</v>
      </c>
      <c r="T14" s="18"/>
      <c r="U14" s="19">
        <f t="shared" si="10"/>
        <v>4946162</v>
      </c>
      <c r="V14" s="18">
        <v>668.55</v>
      </c>
      <c r="W14" s="18">
        <v>0</v>
      </c>
      <c r="X14" s="19">
        <f t="shared" si="11"/>
        <v>668.55</v>
      </c>
      <c r="Y14" s="18">
        <v>11</v>
      </c>
      <c r="Z14" s="18">
        <v>570</v>
      </c>
      <c r="AA14" s="19">
        <f t="shared" si="12"/>
        <v>4572882</v>
      </c>
      <c r="AB14" s="18">
        <v>1002.86</v>
      </c>
      <c r="AC14" s="18">
        <v>0</v>
      </c>
      <c r="AD14" s="19">
        <f t="shared" si="13"/>
        <v>1002.86</v>
      </c>
      <c r="AE14" s="18">
        <v>11</v>
      </c>
      <c r="AF14" s="18">
        <v>45</v>
      </c>
      <c r="AG14" s="19">
        <f t="shared" si="14"/>
        <v>541544</v>
      </c>
      <c r="AH14" s="19">
        <f t="shared" si="15"/>
        <v>5114426</v>
      </c>
      <c r="AI14" s="19">
        <f t="shared" si="16"/>
        <v>92060</v>
      </c>
      <c r="AJ14" s="19">
        <f t="shared" si="17"/>
        <v>5206486</v>
      </c>
      <c r="AK14" s="19">
        <f t="shared" si="18"/>
        <v>260324</v>
      </c>
      <c r="AL14" s="18"/>
      <c r="AM14" s="19">
        <f t="shared" si="19"/>
        <v>4946162</v>
      </c>
      <c r="AN14" s="18">
        <v>668.55</v>
      </c>
      <c r="AO14" s="18">
        <v>0</v>
      </c>
      <c r="AP14" s="19">
        <f t="shared" si="20"/>
        <v>668.55</v>
      </c>
      <c r="AQ14" s="18">
        <v>11</v>
      </c>
      <c r="AR14" s="18">
        <v>570</v>
      </c>
      <c r="AS14" s="19">
        <f t="shared" si="21"/>
        <v>4572882</v>
      </c>
      <c r="AT14" s="18">
        <v>1002.86</v>
      </c>
      <c r="AU14" s="18">
        <v>0</v>
      </c>
      <c r="AV14" s="19">
        <f t="shared" si="22"/>
        <v>1002.86</v>
      </c>
      <c r="AW14" s="18">
        <v>11</v>
      </c>
      <c r="AX14" s="18">
        <v>45</v>
      </c>
      <c r="AY14" s="19">
        <f t="shared" si="23"/>
        <v>541544</v>
      </c>
      <c r="AZ14" s="19">
        <f t="shared" si="24"/>
        <v>5114426</v>
      </c>
      <c r="BA14" s="19">
        <f t="shared" si="25"/>
        <v>92060</v>
      </c>
      <c r="BB14" s="19">
        <f t="shared" si="26"/>
        <v>5206486</v>
      </c>
      <c r="BC14" s="19">
        <f t="shared" si="1"/>
        <v>260324</v>
      </c>
      <c r="BD14" s="18"/>
      <c r="BE14" s="19">
        <f t="shared" si="27"/>
        <v>4946162</v>
      </c>
    </row>
    <row r="15" spans="1:57" ht="18.75" customHeight="1">
      <c r="A15" s="17" t="s">
        <v>26</v>
      </c>
      <c r="B15" s="18">
        <v>7615657</v>
      </c>
      <c r="C15" s="18">
        <v>7355859</v>
      </c>
      <c r="D15" s="18">
        <v>668.55</v>
      </c>
      <c r="E15" s="18">
        <v>0</v>
      </c>
      <c r="F15" s="19">
        <f t="shared" si="2"/>
        <v>668.55</v>
      </c>
      <c r="G15" s="18">
        <v>11</v>
      </c>
      <c r="H15" s="18">
        <v>918</v>
      </c>
      <c r="I15" s="19">
        <f t="shared" si="3"/>
        <v>7364747</v>
      </c>
      <c r="J15" s="18">
        <v>1002.86</v>
      </c>
      <c r="K15" s="18">
        <v>0</v>
      </c>
      <c r="L15" s="19">
        <f t="shared" si="4"/>
        <v>1002.86</v>
      </c>
      <c r="M15" s="18">
        <v>11</v>
      </c>
      <c r="N15" s="18">
        <v>44</v>
      </c>
      <c r="O15" s="19">
        <f t="shared" si="5"/>
        <v>529510</v>
      </c>
      <c r="P15" s="19">
        <f t="shared" si="6"/>
        <v>7894257</v>
      </c>
      <c r="Q15" s="19">
        <f t="shared" si="7"/>
        <v>142097</v>
      </c>
      <c r="R15" s="19">
        <f t="shared" si="8"/>
        <v>8036354</v>
      </c>
      <c r="S15" s="19">
        <f t="shared" si="9"/>
        <v>401818</v>
      </c>
      <c r="T15" s="18"/>
      <c r="U15" s="19">
        <f t="shared" si="10"/>
        <v>7634536</v>
      </c>
      <c r="V15" s="18">
        <v>668.55</v>
      </c>
      <c r="W15" s="18">
        <v>0</v>
      </c>
      <c r="X15" s="19">
        <f t="shared" si="11"/>
        <v>668.55</v>
      </c>
      <c r="Y15" s="18">
        <v>11</v>
      </c>
      <c r="Z15" s="18">
        <v>918</v>
      </c>
      <c r="AA15" s="19">
        <f t="shared" si="12"/>
        <v>7364747</v>
      </c>
      <c r="AB15" s="18">
        <v>1002.86</v>
      </c>
      <c r="AC15" s="18">
        <v>0</v>
      </c>
      <c r="AD15" s="19">
        <f t="shared" si="13"/>
        <v>1002.86</v>
      </c>
      <c r="AE15" s="18">
        <v>11</v>
      </c>
      <c r="AF15" s="18">
        <v>44</v>
      </c>
      <c r="AG15" s="19">
        <f t="shared" si="14"/>
        <v>529510</v>
      </c>
      <c r="AH15" s="19">
        <f t="shared" si="15"/>
        <v>7894257</v>
      </c>
      <c r="AI15" s="19">
        <f t="shared" si="16"/>
        <v>142097</v>
      </c>
      <c r="AJ15" s="19">
        <f t="shared" si="17"/>
        <v>8036354</v>
      </c>
      <c r="AK15" s="19">
        <f t="shared" si="18"/>
        <v>401818</v>
      </c>
      <c r="AL15" s="18"/>
      <c r="AM15" s="19">
        <f t="shared" si="19"/>
        <v>7634536</v>
      </c>
      <c r="AN15" s="18">
        <v>668.55</v>
      </c>
      <c r="AO15" s="18">
        <v>0</v>
      </c>
      <c r="AP15" s="19">
        <f t="shared" si="20"/>
        <v>668.55</v>
      </c>
      <c r="AQ15" s="18">
        <v>11</v>
      </c>
      <c r="AR15" s="18">
        <v>918</v>
      </c>
      <c r="AS15" s="19">
        <f t="shared" si="21"/>
        <v>7364747</v>
      </c>
      <c r="AT15" s="18">
        <v>1002.86</v>
      </c>
      <c r="AU15" s="18">
        <v>0</v>
      </c>
      <c r="AV15" s="19">
        <f t="shared" si="22"/>
        <v>1002.86</v>
      </c>
      <c r="AW15" s="18">
        <v>11</v>
      </c>
      <c r="AX15" s="18">
        <v>44</v>
      </c>
      <c r="AY15" s="19">
        <f t="shared" si="23"/>
        <v>529510</v>
      </c>
      <c r="AZ15" s="19">
        <f t="shared" si="24"/>
        <v>7894257</v>
      </c>
      <c r="BA15" s="19">
        <f t="shared" si="25"/>
        <v>142097</v>
      </c>
      <c r="BB15" s="19">
        <f t="shared" si="26"/>
        <v>8036354</v>
      </c>
      <c r="BC15" s="19">
        <f t="shared" si="1"/>
        <v>401818</v>
      </c>
      <c r="BD15" s="18"/>
      <c r="BE15" s="19">
        <f t="shared" si="27"/>
        <v>7634536</v>
      </c>
    </row>
    <row r="16" spans="1:57" ht="18.75" customHeight="1">
      <c r="A16" s="17" t="s">
        <v>27</v>
      </c>
      <c r="B16" s="18">
        <v>8115088</v>
      </c>
      <c r="C16" s="18">
        <v>7725142</v>
      </c>
      <c r="D16" s="18">
        <v>668.55</v>
      </c>
      <c r="E16" s="18">
        <v>0</v>
      </c>
      <c r="F16" s="19">
        <f t="shared" si="2"/>
        <v>668.55</v>
      </c>
      <c r="G16" s="18">
        <v>11</v>
      </c>
      <c r="H16" s="18">
        <v>965</v>
      </c>
      <c r="I16" s="19">
        <f t="shared" si="3"/>
        <v>7741809</v>
      </c>
      <c r="J16" s="18">
        <v>1002.86</v>
      </c>
      <c r="K16" s="18">
        <v>0</v>
      </c>
      <c r="L16" s="19">
        <f t="shared" si="4"/>
        <v>1002.86</v>
      </c>
      <c r="M16" s="18">
        <v>11</v>
      </c>
      <c r="N16" s="18">
        <v>41</v>
      </c>
      <c r="O16" s="19">
        <f t="shared" si="5"/>
        <v>493407</v>
      </c>
      <c r="P16" s="19">
        <f t="shared" si="6"/>
        <v>8235216</v>
      </c>
      <c r="Q16" s="19">
        <f t="shared" si="7"/>
        <v>148234</v>
      </c>
      <c r="R16" s="19">
        <f t="shared" si="8"/>
        <v>8383450</v>
      </c>
      <c r="S16" s="19">
        <f t="shared" si="9"/>
        <v>419173</v>
      </c>
      <c r="T16" s="18"/>
      <c r="U16" s="19">
        <f t="shared" si="10"/>
        <v>7964277</v>
      </c>
      <c r="V16" s="18">
        <v>668.55</v>
      </c>
      <c r="W16" s="18">
        <v>0</v>
      </c>
      <c r="X16" s="19">
        <f t="shared" si="11"/>
        <v>668.55</v>
      </c>
      <c r="Y16" s="18">
        <v>11</v>
      </c>
      <c r="Z16" s="18">
        <v>965</v>
      </c>
      <c r="AA16" s="19">
        <f t="shared" si="12"/>
        <v>7741809</v>
      </c>
      <c r="AB16" s="18">
        <v>1002.86</v>
      </c>
      <c r="AC16" s="18">
        <v>0</v>
      </c>
      <c r="AD16" s="19">
        <f t="shared" si="13"/>
        <v>1002.86</v>
      </c>
      <c r="AE16" s="18">
        <v>11</v>
      </c>
      <c r="AF16" s="18">
        <v>41</v>
      </c>
      <c r="AG16" s="19">
        <f t="shared" si="14"/>
        <v>493407</v>
      </c>
      <c r="AH16" s="19">
        <f t="shared" si="15"/>
        <v>8235216</v>
      </c>
      <c r="AI16" s="19">
        <f t="shared" si="16"/>
        <v>148234</v>
      </c>
      <c r="AJ16" s="19">
        <f t="shared" si="17"/>
        <v>8383450</v>
      </c>
      <c r="AK16" s="19">
        <f t="shared" si="18"/>
        <v>419173</v>
      </c>
      <c r="AL16" s="18"/>
      <c r="AM16" s="19">
        <f t="shared" si="19"/>
        <v>7964277</v>
      </c>
      <c r="AN16" s="18">
        <v>668.55</v>
      </c>
      <c r="AO16" s="18">
        <v>0</v>
      </c>
      <c r="AP16" s="19">
        <f t="shared" si="20"/>
        <v>668.55</v>
      </c>
      <c r="AQ16" s="18">
        <v>11</v>
      </c>
      <c r="AR16" s="18">
        <v>965</v>
      </c>
      <c r="AS16" s="19">
        <f t="shared" si="21"/>
        <v>7741809</v>
      </c>
      <c r="AT16" s="18">
        <v>1002.86</v>
      </c>
      <c r="AU16" s="18">
        <v>0</v>
      </c>
      <c r="AV16" s="19">
        <f t="shared" si="22"/>
        <v>1002.86</v>
      </c>
      <c r="AW16" s="18">
        <v>11</v>
      </c>
      <c r="AX16" s="18">
        <v>41</v>
      </c>
      <c r="AY16" s="19">
        <f t="shared" si="23"/>
        <v>493407</v>
      </c>
      <c r="AZ16" s="19">
        <f t="shared" si="24"/>
        <v>8235216</v>
      </c>
      <c r="BA16" s="19">
        <f t="shared" si="25"/>
        <v>148234</v>
      </c>
      <c r="BB16" s="19">
        <f t="shared" si="26"/>
        <v>8383450</v>
      </c>
      <c r="BC16" s="19">
        <f t="shared" si="1"/>
        <v>419173</v>
      </c>
      <c r="BD16" s="18"/>
      <c r="BE16" s="19">
        <f t="shared" si="27"/>
        <v>7964277</v>
      </c>
    </row>
    <row r="17" spans="1:57" ht="18.75" customHeight="1">
      <c r="A17" s="17" t="s">
        <v>28</v>
      </c>
      <c r="B17" s="18">
        <v>5500198</v>
      </c>
      <c r="C17" s="18">
        <v>5199832</v>
      </c>
      <c r="D17" s="18">
        <v>668.55</v>
      </c>
      <c r="E17" s="18">
        <v>0</v>
      </c>
      <c r="F17" s="19">
        <f t="shared" si="2"/>
        <v>668.55</v>
      </c>
      <c r="G17" s="18">
        <v>11</v>
      </c>
      <c r="H17" s="18">
        <v>625</v>
      </c>
      <c r="I17" s="19">
        <f t="shared" si="3"/>
        <v>5014125</v>
      </c>
      <c r="J17" s="18">
        <v>1002.86</v>
      </c>
      <c r="K17" s="18">
        <v>0</v>
      </c>
      <c r="L17" s="19">
        <f t="shared" si="4"/>
        <v>1002.86</v>
      </c>
      <c r="M17" s="18">
        <v>11</v>
      </c>
      <c r="N17" s="18">
        <v>36</v>
      </c>
      <c r="O17" s="19">
        <f t="shared" si="5"/>
        <v>433236</v>
      </c>
      <c r="P17" s="19">
        <f t="shared" si="6"/>
        <v>5447361</v>
      </c>
      <c r="Q17" s="19">
        <f t="shared" si="7"/>
        <v>98052</v>
      </c>
      <c r="R17" s="19">
        <f t="shared" si="8"/>
        <v>5545413</v>
      </c>
      <c r="S17" s="19">
        <f t="shared" si="9"/>
        <v>277271</v>
      </c>
      <c r="T17" s="18"/>
      <c r="U17" s="19">
        <f t="shared" si="10"/>
        <v>5268142</v>
      </c>
      <c r="V17" s="18">
        <v>668.55</v>
      </c>
      <c r="W17" s="18">
        <v>0</v>
      </c>
      <c r="X17" s="19">
        <f t="shared" si="11"/>
        <v>668.55</v>
      </c>
      <c r="Y17" s="18">
        <v>11</v>
      </c>
      <c r="Z17" s="18">
        <v>625</v>
      </c>
      <c r="AA17" s="19">
        <f t="shared" si="12"/>
        <v>5014125</v>
      </c>
      <c r="AB17" s="18">
        <v>1002.86</v>
      </c>
      <c r="AC17" s="18">
        <v>0</v>
      </c>
      <c r="AD17" s="19">
        <f t="shared" si="13"/>
        <v>1002.86</v>
      </c>
      <c r="AE17" s="18">
        <v>11</v>
      </c>
      <c r="AF17" s="18">
        <v>36</v>
      </c>
      <c r="AG17" s="19">
        <f t="shared" si="14"/>
        <v>433236</v>
      </c>
      <c r="AH17" s="19">
        <f t="shared" si="15"/>
        <v>5447361</v>
      </c>
      <c r="AI17" s="19">
        <f t="shared" si="16"/>
        <v>98052</v>
      </c>
      <c r="AJ17" s="19">
        <f t="shared" si="17"/>
        <v>5545413</v>
      </c>
      <c r="AK17" s="19">
        <f t="shared" si="18"/>
        <v>277271</v>
      </c>
      <c r="AL17" s="18"/>
      <c r="AM17" s="19">
        <f t="shared" si="19"/>
        <v>5268142</v>
      </c>
      <c r="AN17" s="18">
        <v>668.55</v>
      </c>
      <c r="AO17" s="18">
        <v>0</v>
      </c>
      <c r="AP17" s="19">
        <f t="shared" si="20"/>
        <v>668.55</v>
      </c>
      <c r="AQ17" s="18">
        <v>11</v>
      </c>
      <c r="AR17" s="18">
        <v>625</v>
      </c>
      <c r="AS17" s="19">
        <f t="shared" si="21"/>
        <v>5014125</v>
      </c>
      <c r="AT17" s="18">
        <v>1002.86</v>
      </c>
      <c r="AU17" s="18">
        <v>0</v>
      </c>
      <c r="AV17" s="19">
        <f t="shared" si="22"/>
        <v>1002.86</v>
      </c>
      <c r="AW17" s="18">
        <v>11</v>
      </c>
      <c r="AX17" s="18">
        <v>36</v>
      </c>
      <c r="AY17" s="19">
        <f t="shared" si="23"/>
        <v>433236</v>
      </c>
      <c r="AZ17" s="19">
        <f t="shared" si="24"/>
        <v>5447361</v>
      </c>
      <c r="BA17" s="19">
        <f t="shared" si="25"/>
        <v>98052</v>
      </c>
      <c r="BB17" s="19">
        <f t="shared" si="26"/>
        <v>5545413</v>
      </c>
      <c r="BC17" s="19">
        <f t="shared" si="1"/>
        <v>277271</v>
      </c>
      <c r="BD17" s="18"/>
      <c r="BE17" s="19">
        <f t="shared" si="27"/>
        <v>5268142</v>
      </c>
    </row>
    <row r="18" spans="1:57" ht="18.75" customHeight="1">
      <c r="A18" s="17" t="s">
        <v>29</v>
      </c>
      <c r="B18" s="18">
        <v>8488047</v>
      </c>
      <c r="C18" s="18">
        <v>8042198</v>
      </c>
      <c r="D18" s="18">
        <v>668.55</v>
      </c>
      <c r="E18" s="18">
        <v>0</v>
      </c>
      <c r="F18" s="19">
        <f t="shared" si="2"/>
        <v>668.55</v>
      </c>
      <c r="G18" s="18">
        <v>11</v>
      </c>
      <c r="H18" s="18">
        <v>1045</v>
      </c>
      <c r="I18" s="19">
        <f t="shared" si="3"/>
        <v>8383617</v>
      </c>
      <c r="J18" s="18">
        <v>1002.86</v>
      </c>
      <c r="K18" s="18">
        <v>0</v>
      </c>
      <c r="L18" s="19">
        <f t="shared" si="4"/>
        <v>1002.86</v>
      </c>
      <c r="M18" s="18">
        <v>11</v>
      </c>
      <c r="N18" s="18">
        <v>28</v>
      </c>
      <c r="O18" s="19">
        <f t="shared" si="5"/>
        <v>336961</v>
      </c>
      <c r="P18" s="19">
        <f t="shared" si="6"/>
        <v>8720578</v>
      </c>
      <c r="Q18" s="19">
        <f t="shared" si="7"/>
        <v>156970</v>
      </c>
      <c r="R18" s="19">
        <f t="shared" si="8"/>
        <v>8877548</v>
      </c>
      <c r="S18" s="19">
        <f t="shared" si="9"/>
        <v>443877</v>
      </c>
      <c r="T18" s="18"/>
      <c r="U18" s="19">
        <f t="shared" si="10"/>
        <v>8433671</v>
      </c>
      <c r="V18" s="18">
        <v>668.55</v>
      </c>
      <c r="W18" s="18">
        <v>0</v>
      </c>
      <c r="X18" s="19">
        <f t="shared" si="11"/>
        <v>668.55</v>
      </c>
      <c r="Y18" s="18">
        <v>11</v>
      </c>
      <c r="Z18" s="18">
        <v>1045</v>
      </c>
      <c r="AA18" s="19">
        <f t="shared" si="12"/>
        <v>8383617</v>
      </c>
      <c r="AB18" s="18">
        <v>1002.86</v>
      </c>
      <c r="AC18" s="18">
        <v>0</v>
      </c>
      <c r="AD18" s="19">
        <f t="shared" si="13"/>
        <v>1002.86</v>
      </c>
      <c r="AE18" s="18">
        <v>11</v>
      </c>
      <c r="AF18" s="18">
        <v>28</v>
      </c>
      <c r="AG18" s="19">
        <f t="shared" si="14"/>
        <v>336961</v>
      </c>
      <c r="AH18" s="19">
        <f t="shared" si="15"/>
        <v>8720578</v>
      </c>
      <c r="AI18" s="19">
        <f t="shared" si="16"/>
        <v>156970</v>
      </c>
      <c r="AJ18" s="19">
        <f t="shared" si="17"/>
        <v>8877548</v>
      </c>
      <c r="AK18" s="19">
        <f t="shared" si="18"/>
        <v>443877</v>
      </c>
      <c r="AL18" s="18"/>
      <c r="AM18" s="19">
        <f t="shared" si="19"/>
        <v>8433671</v>
      </c>
      <c r="AN18" s="18">
        <v>668.55</v>
      </c>
      <c r="AO18" s="18">
        <v>0</v>
      </c>
      <c r="AP18" s="19">
        <f t="shared" si="20"/>
        <v>668.55</v>
      </c>
      <c r="AQ18" s="18">
        <v>11</v>
      </c>
      <c r="AR18" s="18">
        <v>1045</v>
      </c>
      <c r="AS18" s="19">
        <f t="shared" si="21"/>
        <v>8383617</v>
      </c>
      <c r="AT18" s="18">
        <v>1002.86</v>
      </c>
      <c r="AU18" s="18">
        <v>0</v>
      </c>
      <c r="AV18" s="19">
        <f t="shared" si="22"/>
        <v>1002.86</v>
      </c>
      <c r="AW18" s="18">
        <v>11</v>
      </c>
      <c r="AX18" s="18">
        <v>28</v>
      </c>
      <c r="AY18" s="19">
        <f t="shared" si="23"/>
        <v>336961</v>
      </c>
      <c r="AZ18" s="19">
        <f t="shared" si="24"/>
        <v>8720578</v>
      </c>
      <c r="BA18" s="19">
        <f t="shared" si="25"/>
        <v>156970</v>
      </c>
      <c r="BB18" s="19">
        <f t="shared" si="26"/>
        <v>8877548</v>
      </c>
      <c r="BC18" s="19">
        <f t="shared" si="1"/>
        <v>443877</v>
      </c>
      <c r="BD18" s="18"/>
      <c r="BE18" s="19">
        <f t="shared" si="27"/>
        <v>8433671</v>
      </c>
    </row>
    <row r="19" spans="1:57" ht="18.75" customHeight="1">
      <c r="A19" s="20" t="s">
        <v>30</v>
      </c>
      <c r="B19" s="21">
        <v>18336168</v>
      </c>
      <c r="C19" s="18">
        <v>17475753</v>
      </c>
      <c r="D19" s="18">
        <v>668.55</v>
      </c>
      <c r="E19" s="18">
        <v>0</v>
      </c>
      <c r="F19" s="19">
        <f t="shared" si="2"/>
        <v>668.55</v>
      </c>
      <c r="G19" s="18">
        <v>11</v>
      </c>
      <c r="H19" s="21">
        <v>2220</v>
      </c>
      <c r="I19" s="19">
        <f t="shared" si="3"/>
        <v>17810172</v>
      </c>
      <c r="J19" s="18">
        <v>1002.86</v>
      </c>
      <c r="K19" s="18">
        <v>0</v>
      </c>
      <c r="L19" s="19">
        <f t="shared" si="4"/>
        <v>1002.86</v>
      </c>
      <c r="M19" s="18">
        <v>11</v>
      </c>
      <c r="N19" s="21">
        <v>87</v>
      </c>
      <c r="O19" s="19">
        <f t="shared" si="5"/>
        <v>1046986</v>
      </c>
      <c r="P19" s="19">
        <f t="shared" si="6"/>
        <v>18857158</v>
      </c>
      <c r="Q19" s="19">
        <f t="shared" si="7"/>
        <v>339429</v>
      </c>
      <c r="R19" s="19">
        <f t="shared" si="8"/>
        <v>19196587</v>
      </c>
      <c r="S19" s="19">
        <f t="shared" si="9"/>
        <v>959829</v>
      </c>
      <c r="T19" s="21"/>
      <c r="U19" s="19">
        <f t="shared" si="10"/>
        <v>18236758</v>
      </c>
      <c r="V19" s="18">
        <v>668.55</v>
      </c>
      <c r="W19" s="18">
        <v>0</v>
      </c>
      <c r="X19" s="19">
        <f t="shared" si="11"/>
        <v>668.55</v>
      </c>
      <c r="Y19" s="18">
        <v>11</v>
      </c>
      <c r="Z19" s="21">
        <v>2220</v>
      </c>
      <c r="AA19" s="19">
        <f t="shared" si="12"/>
        <v>17810172</v>
      </c>
      <c r="AB19" s="18">
        <v>1002.86</v>
      </c>
      <c r="AC19" s="18">
        <v>0</v>
      </c>
      <c r="AD19" s="19">
        <f t="shared" si="13"/>
        <v>1002.86</v>
      </c>
      <c r="AE19" s="18">
        <v>11</v>
      </c>
      <c r="AF19" s="21">
        <v>87</v>
      </c>
      <c r="AG19" s="19">
        <f t="shared" si="14"/>
        <v>1046986</v>
      </c>
      <c r="AH19" s="19">
        <f t="shared" si="15"/>
        <v>18857158</v>
      </c>
      <c r="AI19" s="19">
        <f t="shared" si="16"/>
        <v>339429</v>
      </c>
      <c r="AJ19" s="19">
        <f t="shared" si="17"/>
        <v>19196587</v>
      </c>
      <c r="AK19" s="19">
        <f t="shared" si="18"/>
        <v>959829</v>
      </c>
      <c r="AL19" s="21"/>
      <c r="AM19" s="19">
        <f t="shared" si="19"/>
        <v>18236758</v>
      </c>
      <c r="AN19" s="18">
        <v>668.55</v>
      </c>
      <c r="AO19" s="18">
        <v>0</v>
      </c>
      <c r="AP19" s="19">
        <f t="shared" si="20"/>
        <v>668.55</v>
      </c>
      <c r="AQ19" s="18">
        <v>11</v>
      </c>
      <c r="AR19" s="21">
        <v>2220</v>
      </c>
      <c r="AS19" s="19">
        <f t="shared" si="21"/>
        <v>17810172</v>
      </c>
      <c r="AT19" s="18">
        <v>1002.86</v>
      </c>
      <c r="AU19" s="18">
        <v>0</v>
      </c>
      <c r="AV19" s="19">
        <f t="shared" si="22"/>
        <v>1002.86</v>
      </c>
      <c r="AW19" s="18">
        <v>11</v>
      </c>
      <c r="AX19" s="21">
        <v>87</v>
      </c>
      <c r="AY19" s="19">
        <f t="shared" si="23"/>
        <v>1046986</v>
      </c>
      <c r="AZ19" s="19">
        <f t="shared" si="24"/>
        <v>18857158</v>
      </c>
      <c r="BA19" s="19">
        <f t="shared" si="25"/>
        <v>339429</v>
      </c>
      <c r="BB19" s="19">
        <f t="shared" si="26"/>
        <v>19196587</v>
      </c>
      <c r="BC19" s="19">
        <f t="shared" si="1"/>
        <v>959829</v>
      </c>
      <c r="BD19" s="21"/>
      <c r="BE19" s="19">
        <f t="shared" si="27"/>
        <v>18236758</v>
      </c>
    </row>
    <row r="20" spans="1:57" ht="18.75" customHeight="1">
      <c r="A20" s="20" t="s">
        <v>31</v>
      </c>
      <c r="B20" s="21">
        <v>7720603</v>
      </c>
      <c r="C20" s="18">
        <v>7344668</v>
      </c>
      <c r="D20" s="18">
        <v>668.55</v>
      </c>
      <c r="E20" s="18">
        <v>0</v>
      </c>
      <c r="F20" s="19">
        <f t="shared" si="2"/>
        <v>668.55</v>
      </c>
      <c r="G20" s="18">
        <v>11</v>
      </c>
      <c r="H20" s="21">
        <v>915</v>
      </c>
      <c r="I20" s="19">
        <f t="shared" si="3"/>
        <v>7340679</v>
      </c>
      <c r="J20" s="18">
        <v>1002.86</v>
      </c>
      <c r="K20" s="18">
        <v>0</v>
      </c>
      <c r="L20" s="19">
        <f t="shared" si="4"/>
        <v>1002.86</v>
      </c>
      <c r="M20" s="18">
        <v>11</v>
      </c>
      <c r="N20" s="21">
        <v>45</v>
      </c>
      <c r="O20" s="19">
        <f t="shared" si="5"/>
        <v>541544</v>
      </c>
      <c r="P20" s="19">
        <f t="shared" si="6"/>
        <v>7882223</v>
      </c>
      <c r="Q20" s="19">
        <f t="shared" si="7"/>
        <v>141880</v>
      </c>
      <c r="R20" s="19">
        <f t="shared" si="8"/>
        <v>8024103</v>
      </c>
      <c r="S20" s="19">
        <f t="shared" si="9"/>
        <v>401205</v>
      </c>
      <c r="T20" s="21"/>
      <c r="U20" s="19">
        <f t="shared" si="10"/>
        <v>7622898</v>
      </c>
      <c r="V20" s="18">
        <v>668.55</v>
      </c>
      <c r="W20" s="18">
        <v>0</v>
      </c>
      <c r="X20" s="19">
        <f t="shared" si="11"/>
        <v>668.55</v>
      </c>
      <c r="Y20" s="18">
        <v>11</v>
      </c>
      <c r="Z20" s="21">
        <v>915</v>
      </c>
      <c r="AA20" s="19">
        <f t="shared" si="12"/>
        <v>7340679</v>
      </c>
      <c r="AB20" s="18">
        <v>1002.86</v>
      </c>
      <c r="AC20" s="18">
        <v>0</v>
      </c>
      <c r="AD20" s="19">
        <f t="shared" si="13"/>
        <v>1002.86</v>
      </c>
      <c r="AE20" s="18">
        <v>11</v>
      </c>
      <c r="AF20" s="21">
        <v>45</v>
      </c>
      <c r="AG20" s="19">
        <f t="shared" si="14"/>
        <v>541544</v>
      </c>
      <c r="AH20" s="19">
        <f t="shared" si="15"/>
        <v>7882223</v>
      </c>
      <c r="AI20" s="19">
        <f t="shared" si="16"/>
        <v>141880</v>
      </c>
      <c r="AJ20" s="19">
        <f t="shared" si="17"/>
        <v>8024103</v>
      </c>
      <c r="AK20" s="19">
        <f t="shared" si="18"/>
        <v>401205</v>
      </c>
      <c r="AL20" s="21"/>
      <c r="AM20" s="19">
        <f t="shared" si="19"/>
        <v>7622898</v>
      </c>
      <c r="AN20" s="18">
        <v>668.55</v>
      </c>
      <c r="AO20" s="18">
        <v>0</v>
      </c>
      <c r="AP20" s="19">
        <f t="shared" si="20"/>
        <v>668.55</v>
      </c>
      <c r="AQ20" s="18">
        <v>11</v>
      </c>
      <c r="AR20" s="21">
        <v>915</v>
      </c>
      <c r="AS20" s="19">
        <f t="shared" si="21"/>
        <v>7340679</v>
      </c>
      <c r="AT20" s="18">
        <v>1002.86</v>
      </c>
      <c r="AU20" s="18">
        <v>0</v>
      </c>
      <c r="AV20" s="19">
        <f t="shared" si="22"/>
        <v>1002.86</v>
      </c>
      <c r="AW20" s="18">
        <v>11</v>
      </c>
      <c r="AX20" s="21">
        <v>45</v>
      </c>
      <c r="AY20" s="19">
        <f t="shared" si="23"/>
        <v>541544</v>
      </c>
      <c r="AZ20" s="19">
        <f t="shared" si="24"/>
        <v>7882223</v>
      </c>
      <c r="BA20" s="19">
        <f t="shared" si="25"/>
        <v>141880</v>
      </c>
      <c r="BB20" s="19">
        <f t="shared" si="26"/>
        <v>8024103</v>
      </c>
      <c r="BC20" s="19">
        <f t="shared" si="1"/>
        <v>401205</v>
      </c>
      <c r="BD20" s="21"/>
      <c r="BE20" s="19">
        <f t="shared" si="27"/>
        <v>7622898</v>
      </c>
    </row>
    <row r="21" spans="1:57" ht="18.75" customHeight="1">
      <c r="A21" s="20" t="s">
        <v>32</v>
      </c>
      <c r="B21" s="21">
        <v>4201518</v>
      </c>
      <c r="C21" s="18">
        <v>4013643</v>
      </c>
      <c r="D21" s="18">
        <v>668.55</v>
      </c>
      <c r="E21" s="18">
        <v>0</v>
      </c>
      <c r="F21" s="19">
        <f t="shared" si="2"/>
        <v>668.55</v>
      </c>
      <c r="G21" s="18">
        <v>11</v>
      </c>
      <c r="H21" s="21">
        <v>475</v>
      </c>
      <c r="I21" s="19">
        <f t="shared" si="3"/>
        <v>3810735</v>
      </c>
      <c r="J21" s="18">
        <v>1002.86</v>
      </c>
      <c r="K21" s="18">
        <v>0</v>
      </c>
      <c r="L21" s="19">
        <f t="shared" si="4"/>
        <v>1002.86</v>
      </c>
      <c r="M21" s="18">
        <v>11</v>
      </c>
      <c r="N21" s="21">
        <v>26</v>
      </c>
      <c r="O21" s="19">
        <f t="shared" si="5"/>
        <v>312892</v>
      </c>
      <c r="P21" s="19">
        <f t="shared" si="6"/>
        <v>4123627</v>
      </c>
      <c r="Q21" s="19">
        <f t="shared" si="7"/>
        <v>74225</v>
      </c>
      <c r="R21" s="19">
        <f t="shared" si="8"/>
        <v>4197852</v>
      </c>
      <c r="S21" s="19">
        <f t="shared" si="9"/>
        <v>209893</v>
      </c>
      <c r="T21" s="21"/>
      <c r="U21" s="19">
        <f t="shared" si="10"/>
        <v>3987959</v>
      </c>
      <c r="V21" s="18">
        <v>668.55</v>
      </c>
      <c r="W21" s="18">
        <v>0</v>
      </c>
      <c r="X21" s="19">
        <f t="shared" si="11"/>
        <v>668.55</v>
      </c>
      <c r="Y21" s="18">
        <v>11</v>
      </c>
      <c r="Z21" s="21">
        <v>475</v>
      </c>
      <c r="AA21" s="19">
        <f t="shared" si="12"/>
        <v>3810735</v>
      </c>
      <c r="AB21" s="18">
        <v>1002.86</v>
      </c>
      <c r="AC21" s="18">
        <v>0</v>
      </c>
      <c r="AD21" s="19">
        <f t="shared" si="13"/>
        <v>1002.86</v>
      </c>
      <c r="AE21" s="18">
        <v>11</v>
      </c>
      <c r="AF21" s="21">
        <v>26</v>
      </c>
      <c r="AG21" s="19">
        <f t="shared" si="14"/>
        <v>312892</v>
      </c>
      <c r="AH21" s="19">
        <f t="shared" si="15"/>
        <v>4123627</v>
      </c>
      <c r="AI21" s="19">
        <f t="shared" si="16"/>
        <v>74225</v>
      </c>
      <c r="AJ21" s="19">
        <f t="shared" si="17"/>
        <v>4197852</v>
      </c>
      <c r="AK21" s="19">
        <f t="shared" si="18"/>
        <v>209893</v>
      </c>
      <c r="AL21" s="21"/>
      <c r="AM21" s="19">
        <f t="shared" si="19"/>
        <v>3987959</v>
      </c>
      <c r="AN21" s="18">
        <v>668.55</v>
      </c>
      <c r="AO21" s="18">
        <v>0</v>
      </c>
      <c r="AP21" s="19">
        <f t="shared" si="20"/>
        <v>668.55</v>
      </c>
      <c r="AQ21" s="18">
        <v>11</v>
      </c>
      <c r="AR21" s="21">
        <v>475</v>
      </c>
      <c r="AS21" s="19">
        <f t="shared" si="21"/>
        <v>3810735</v>
      </c>
      <c r="AT21" s="18">
        <v>1002.86</v>
      </c>
      <c r="AU21" s="18">
        <v>0</v>
      </c>
      <c r="AV21" s="19">
        <f t="shared" si="22"/>
        <v>1002.86</v>
      </c>
      <c r="AW21" s="18">
        <v>11</v>
      </c>
      <c r="AX21" s="21">
        <v>26</v>
      </c>
      <c r="AY21" s="19">
        <f t="shared" si="23"/>
        <v>312892</v>
      </c>
      <c r="AZ21" s="19">
        <f t="shared" si="24"/>
        <v>4123627</v>
      </c>
      <c r="BA21" s="19">
        <f t="shared" si="25"/>
        <v>74225</v>
      </c>
      <c r="BB21" s="19">
        <f t="shared" si="26"/>
        <v>4197852</v>
      </c>
      <c r="BC21" s="19">
        <f t="shared" si="1"/>
        <v>209893</v>
      </c>
      <c r="BD21" s="21"/>
      <c r="BE21" s="19">
        <f t="shared" si="27"/>
        <v>3987959</v>
      </c>
    </row>
    <row r="22" spans="1:57" ht="18.75" customHeight="1">
      <c r="A22" s="20" t="s">
        <v>33</v>
      </c>
      <c r="B22" s="21">
        <v>5785580</v>
      </c>
      <c r="C22" s="18">
        <v>5516899</v>
      </c>
      <c r="D22" s="18">
        <v>668.55</v>
      </c>
      <c r="E22" s="18">
        <v>0</v>
      </c>
      <c r="F22" s="19">
        <f t="shared" si="2"/>
        <v>668.55</v>
      </c>
      <c r="G22" s="18">
        <v>11</v>
      </c>
      <c r="H22" s="21">
        <v>665</v>
      </c>
      <c r="I22" s="19">
        <f t="shared" si="3"/>
        <v>5335029</v>
      </c>
      <c r="J22" s="18">
        <v>1002.86</v>
      </c>
      <c r="K22" s="18">
        <v>0</v>
      </c>
      <c r="L22" s="19">
        <f t="shared" si="4"/>
        <v>1002.86</v>
      </c>
      <c r="M22" s="18">
        <v>11</v>
      </c>
      <c r="N22" s="21">
        <v>47</v>
      </c>
      <c r="O22" s="19">
        <f t="shared" si="5"/>
        <v>565613</v>
      </c>
      <c r="P22" s="19">
        <f t="shared" si="6"/>
        <v>5900642</v>
      </c>
      <c r="Q22" s="19">
        <f t="shared" si="7"/>
        <v>106212</v>
      </c>
      <c r="R22" s="19">
        <f t="shared" si="8"/>
        <v>6006854</v>
      </c>
      <c r="S22" s="19">
        <f t="shared" si="9"/>
        <v>300343</v>
      </c>
      <c r="T22" s="21"/>
      <c r="U22" s="19">
        <f t="shared" si="10"/>
        <v>5706511</v>
      </c>
      <c r="V22" s="18">
        <v>668.55</v>
      </c>
      <c r="W22" s="18">
        <v>0</v>
      </c>
      <c r="X22" s="19">
        <f t="shared" si="11"/>
        <v>668.55</v>
      </c>
      <c r="Y22" s="18">
        <v>11</v>
      </c>
      <c r="Z22" s="21">
        <v>665</v>
      </c>
      <c r="AA22" s="19">
        <f t="shared" si="12"/>
        <v>5335029</v>
      </c>
      <c r="AB22" s="18">
        <v>1002.86</v>
      </c>
      <c r="AC22" s="18">
        <v>0</v>
      </c>
      <c r="AD22" s="19">
        <f t="shared" si="13"/>
        <v>1002.86</v>
      </c>
      <c r="AE22" s="18">
        <v>11</v>
      </c>
      <c r="AF22" s="21">
        <v>47</v>
      </c>
      <c r="AG22" s="19">
        <f t="shared" si="14"/>
        <v>565613</v>
      </c>
      <c r="AH22" s="19">
        <f t="shared" si="15"/>
        <v>5900642</v>
      </c>
      <c r="AI22" s="19">
        <f t="shared" si="16"/>
        <v>106212</v>
      </c>
      <c r="AJ22" s="19">
        <f t="shared" si="17"/>
        <v>6006854</v>
      </c>
      <c r="AK22" s="19">
        <f t="shared" si="18"/>
        <v>300343</v>
      </c>
      <c r="AL22" s="21"/>
      <c r="AM22" s="19">
        <f t="shared" si="19"/>
        <v>5706511</v>
      </c>
      <c r="AN22" s="18">
        <v>668.55</v>
      </c>
      <c r="AO22" s="18">
        <v>0</v>
      </c>
      <c r="AP22" s="19">
        <f t="shared" si="20"/>
        <v>668.55</v>
      </c>
      <c r="AQ22" s="18">
        <v>11</v>
      </c>
      <c r="AR22" s="21">
        <v>665</v>
      </c>
      <c r="AS22" s="19">
        <f t="shared" si="21"/>
        <v>5335029</v>
      </c>
      <c r="AT22" s="18">
        <v>1002.86</v>
      </c>
      <c r="AU22" s="18">
        <v>0</v>
      </c>
      <c r="AV22" s="19">
        <f t="shared" si="22"/>
        <v>1002.86</v>
      </c>
      <c r="AW22" s="18">
        <v>11</v>
      </c>
      <c r="AX22" s="21">
        <v>47</v>
      </c>
      <c r="AY22" s="19">
        <f t="shared" si="23"/>
        <v>565613</v>
      </c>
      <c r="AZ22" s="19">
        <f t="shared" si="24"/>
        <v>5900642</v>
      </c>
      <c r="BA22" s="19">
        <f t="shared" si="25"/>
        <v>106212</v>
      </c>
      <c r="BB22" s="19">
        <f t="shared" si="26"/>
        <v>6006854</v>
      </c>
      <c r="BC22" s="19">
        <f t="shared" si="1"/>
        <v>300343</v>
      </c>
      <c r="BD22" s="21"/>
      <c r="BE22" s="19">
        <f t="shared" si="27"/>
        <v>5706511</v>
      </c>
    </row>
    <row r="23" spans="1:57" ht="18.75" customHeight="1">
      <c r="A23" s="20" t="s">
        <v>34</v>
      </c>
      <c r="B23" s="21">
        <v>6509158</v>
      </c>
      <c r="C23" s="18">
        <v>6188323</v>
      </c>
      <c r="D23" s="18">
        <v>668.55</v>
      </c>
      <c r="E23" s="18">
        <v>0</v>
      </c>
      <c r="F23" s="19">
        <f t="shared" si="2"/>
        <v>668.55</v>
      </c>
      <c r="G23" s="18">
        <v>11</v>
      </c>
      <c r="H23" s="21">
        <v>762</v>
      </c>
      <c r="I23" s="19">
        <f t="shared" si="3"/>
        <v>6113221</v>
      </c>
      <c r="J23" s="18">
        <v>1002.86</v>
      </c>
      <c r="K23" s="18">
        <v>0</v>
      </c>
      <c r="L23" s="19">
        <f t="shared" si="4"/>
        <v>1002.86</v>
      </c>
      <c r="M23" s="18">
        <v>11</v>
      </c>
      <c r="N23" s="21">
        <v>43</v>
      </c>
      <c r="O23" s="19">
        <f t="shared" si="5"/>
        <v>517476</v>
      </c>
      <c r="P23" s="19">
        <f t="shared" si="6"/>
        <v>6630697</v>
      </c>
      <c r="Q23" s="19">
        <f t="shared" si="7"/>
        <v>119353</v>
      </c>
      <c r="R23" s="19">
        <f t="shared" si="8"/>
        <v>6750050</v>
      </c>
      <c r="S23" s="19">
        <f t="shared" si="9"/>
        <v>337503</v>
      </c>
      <c r="T23" s="21"/>
      <c r="U23" s="19">
        <f t="shared" si="10"/>
        <v>6412547</v>
      </c>
      <c r="V23" s="18">
        <v>668.55</v>
      </c>
      <c r="W23" s="18">
        <v>0</v>
      </c>
      <c r="X23" s="19">
        <f t="shared" si="11"/>
        <v>668.55</v>
      </c>
      <c r="Y23" s="18">
        <v>11</v>
      </c>
      <c r="Z23" s="21">
        <v>762</v>
      </c>
      <c r="AA23" s="19">
        <f t="shared" si="12"/>
        <v>6113221</v>
      </c>
      <c r="AB23" s="18">
        <v>1002.86</v>
      </c>
      <c r="AC23" s="18">
        <v>0</v>
      </c>
      <c r="AD23" s="19">
        <f t="shared" si="13"/>
        <v>1002.86</v>
      </c>
      <c r="AE23" s="18">
        <v>11</v>
      </c>
      <c r="AF23" s="21">
        <v>43</v>
      </c>
      <c r="AG23" s="19">
        <f t="shared" si="14"/>
        <v>517476</v>
      </c>
      <c r="AH23" s="19">
        <f t="shared" si="15"/>
        <v>6630697</v>
      </c>
      <c r="AI23" s="19">
        <f t="shared" si="16"/>
        <v>119353</v>
      </c>
      <c r="AJ23" s="19">
        <f t="shared" si="17"/>
        <v>6750050</v>
      </c>
      <c r="AK23" s="19">
        <f t="shared" si="18"/>
        <v>337503</v>
      </c>
      <c r="AL23" s="21"/>
      <c r="AM23" s="19">
        <f t="shared" si="19"/>
        <v>6412547</v>
      </c>
      <c r="AN23" s="18">
        <v>668.55</v>
      </c>
      <c r="AO23" s="18">
        <v>0</v>
      </c>
      <c r="AP23" s="19">
        <f t="shared" si="20"/>
        <v>668.55</v>
      </c>
      <c r="AQ23" s="18">
        <v>11</v>
      </c>
      <c r="AR23" s="21">
        <v>762</v>
      </c>
      <c r="AS23" s="19">
        <f t="shared" si="21"/>
        <v>6113221</v>
      </c>
      <c r="AT23" s="18">
        <v>1002.86</v>
      </c>
      <c r="AU23" s="18">
        <v>0</v>
      </c>
      <c r="AV23" s="19">
        <f t="shared" si="22"/>
        <v>1002.86</v>
      </c>
      <c r="AW23" s="18">
        <v>11</v>
      </c>
      <c r="AX23" s="21">
        <v>43</v>
      </c>
      <c r="AY23" s="19">
        <f t="shared" si="23"/>
        <v>517476</v>
      </c>
      <c r="AZ23" s="19">
        <f t="shared" si="24"/>
        <v>6630697</v>
      </c>
      <c r="BA23" s="19">
        <f t="shared" si="25"/>
        <v>119353</v>
      </c>
      <c r="BB23" s="19">
        <f t="shared" si="26"/>
        <v>6750050</v>
      </c>
      <c r="BC23" s="19">
        <f t="shared" si="1"/>
        <v>337503</v>
      </c>
      <c r="BD23" s="21"/>
      <c r="BE23" s="19">
        <f t="shared" si="27"/>
        <v>6412547</v>
      </c>
    </row>
    <row r="24" spans="1:57" ht="18.75" customHeight="1">
      <c r="A24" s="20" t="s">
        <v>35</v>
      </c>
      <c r="B24" s="21">
        <v>13736252</v>
      </c>
      <c r="C24" s="18">
        <v>13107746</v>
      </c>
      <c r="D24" s="18">
        <v>668.55</v>
      </c>
      <c r="E24" s="18">
        <v>0</v>
      </c>
      <c r="F24" s="19">
        <f t="shared" si="2"/>
        <v>668.55</v>
      </c>
      <c r="G24" s="18">
        <v>11</v>
      </c>
      <c r="H24" s="21">
        <v>1654</v>
      </c>
      <c r="I24" s="19">
        <f t="shared" si="3"/>
        <v>13269380</v>
      </c>
      <c r="J24" s="18">
        <v>1002.86</v>
      </c>
      <c r="K24" s="18">
        <v>0</v>
      </c>
      <c r="L24" s="19">
        <f t="shared" si="4"/>
        <v>1002.86</v>
      </c>
      <c r="M24" s="18">
        <v>11</v>
      </c>
      <c r="N24" s="21">
        <v>62</v>
      </c>
      <c r="O24" s="19">
        <f t="shared" si="5"/>
        <v>746128</v>
      </c>
      <c r="P24" s="19">
        <f t="shared" si="6"/>
        <v>14015508</v>
      </c>
      <c r="Q24" s="19">
        <f t="shared" si="7"/>
        <v>252279</v>
      </c>
      <c r="R24" s="19">
        <f t="shared" si="8"/>
        <v>14267787</v>
      </c>
      <c r="S24" s="19">
        <f t="shared" si="9"/>
        <v>713389</v>
      </c>
      <c r="T24" s="21"/>
      <c r="U24" s="19">
        <f t="shared" si="10"/>
        <v>13554398</v>
      </c>
      <c r="V24" s="18">
        <v>668.55</v>
      </c>
      <c r="W24" s="18">
        <v>0</v>
      </c>
      <c r="X24" s="19">
        <f t="shared" si="11"/>
        <v>668.55</v>
      </c>
      <c r="Y24" s="18">
        <v>11</v>
      </c>
      <c r="Z24" s="21">
        <v>1654</v>
      </c>
      <c r="AA24" s="19">
        <f t="shared" si="12"/>
        <v>13269380</v>
      </c>
      <c r="AB24" s="18">
        <v>1002.86</v>
      </c>
      <c r="AC24" s="18">
        <v>0</v>
      </c>
      <c r="AD24" s="19">
        <f t="shared" si="13"/>
        <v>1002.86</v>
      </c>
      <c r="AE24" s="18">
        <v>11</v>
      </c>
      <c r="AF24" s="21">
        <v>62</v>
      </c>
      <c r="AG24" s="19">
        <f t="shared" si="14"/>
        <v>746128</v>
      </c>
      <c r="AH24" s="19">
        <f t="shared" si="15"/>
        <v>14015508</v>
      </c>
      <c r="AI24" s="19">
        <f t="shared" si="16"/>
        <v>252279</v>
      </c>
      <c r="AJ24" s="19">
        <f t="shared" si="17"/>
        <v>14267787</v>
      </c>
      <c r="AK24" s="19">
        <f t="shared" si="18"/>
        <v>713389</v>
      </c>
      <c r="AL24" s="21"/>
      <c r="AM24" s="19">
        <f t="shared" si="19"/>
        <v>13554398</v>
      </c>
      <c r="AN24" s="18">
        <v>668.55</v>
      </c>
      <c r="AO24" s="18">
        <v>0</v>
      </c>
      <c r="AP24" s="19">
        <f t="shared" si="20"/>
        <v>668.55</v>
      </c>
      <c r="AQ24" s="18">
        <v>11</v>
      </c>
      <c r="AR24" s="21">
        <v>1654</v>
      </c>
      <c r="AS24" s="19">
        <f t="shared" si="21"/>
        <v>13269380</v>
      </c>
      <c r="AT24" s="18">
        <v>1002.86</v>
      </c>
      <c r="AU24" s="18">
        <v>0</v>
      </c>
      <c r="AV24" s="19">
        <f t="shared" si="22"/>
        <v>1002.86</v>
      </c>
      <c r="AW24" s="18">
        <v>11</v>
      </c>
      <c r="AX24" s="21">
        <v>62</v>
      </c>
      <c r="AY24" s="19">
        <f t="shared" si="23"/>
        <v>746128</v>
      </c>
      <c r="AZ24" s="19">
        <f t="shared" si="24"/>
        <v>14015508</v>
      </c>
      <c r="BA24" s="19">
        <f t="shared" si="25"/>
        <v>252279</v>
      </c>
      <c r="BB24" s="19">
        <f t="shared" si="26"/>
        <v>14267787</v>
      </c>
      <c r="BC24" s="19">
        <f t="shared" si="1"/>
        <v>713389</v>
      </c>
      <c r="BD24" s="21"/>
      <c r="BE24" s="19">
        <f t="shared" si="27"/>
        <v>13554398</v>
      </c>
    </row>
    <row r="25" spans="1:57" ht="18.75" customHeight="1">
      <c r="A25" s="20" t="s">
        <v>36</v>
      </c>
      <c r="B25" s="21">
        <v>8165007</v>
      </c>
      <c r="C25" s="18">
        <v>7195460</v>
      </c>
      <c r="D25" s="18">
        <v>668.55</v>
      </c>
      <c r="E25" s="18">
        <v>0</v>
      </c>
      <c r="F25" s="19">
        <f t="shared" si="2"/>
        <v>668.55</v>
      </c>
      <c r="G25" s="18">
        <v>11</v>
      </c>
      <c r="H25" s="21">
        <v>896</v>
      </c>
      <c r="I25" s="19">
        <f t="shared" si="3"/>
        <v>7188250</v>
      </c>
      <c r="J25" s="18">
        <v>1002.86</v>
      </c>
      <c r="K25" s="18">
        <v>0</v>
      </c>
      <c r="L25" s="19">
        <f t="shared" si="4"/>
        <v>1002.86</v>
      </c>
      <c r="M25" s="18">
        <v>11</v>
      </c>
      <c r="N25" s="21">
        <v>39</v>
      </c>
      <c r="O25" s="19">
        <f t="shared" si="5"/>
        <v>469338</v>
      </c>
      <c r="P25" s="19">
        <f t="shared" si="6"/>
        <v>7657588</v>
      </c>
      <c r="Q25" s="19">
        <f t="shared" si="7"/>
        <v>137837</v>
      </c>
      <c r="R25" s="19">
        <f t="shared" si="8"/>
        <v>7795425</v>
      </c>
      <c r="S25" s="19">
        <f t="shared" si="9"/>
        <v>389771</v>
      </c>
      <c r="T25" s="21"/>
      <c r="U25" s="19">
        <f t="shared" si="10"/>
        <v>7405654</v>
      </c>
      <c r="V25" s="18">
        <v>668.55</v>
      </c>
      <c r="W25" s="18">
        <v>0</v>
      </c>
      <c r="X25" s="19">
        <f t="shared" si="11"/>
        <v>668.55</v>
      </c>
      <c r="Y25" s="18">
        <v>11</v>
      </c>
      <c r="Z25" s="21">
        <v>896</v>
      </c>
      <c r="AA25" s="19">
        <f t="shared" si="12"/>
        <v>7188250</v>
      </c>
      <c r="AB25" s="18">
        <v>1002.86</v>
      </c>
      <c r="AC25" s="18">
        <v>0</v>
      </c>
      <c r="AD25" s="19">
        <f t="shared" si="13"/>
        <v>1002.86</v>
      </c>
      <c r="AE25" s="18">
        <v>11</v>
      </c>
      <c r="AF25" s="21">
        <v>39</v>
      </c>
      <c r="AG25" s="19">
        <f t="shared" si="14"/>
        <v>469338</v>
      </c>
      <c r="AH25" s="19">
        <f t="shared" si="15"/>
        <v>7657588</v>
      </c>
      <c r="AI25" s="19">
        <f t="shared" si="16"/>
        <v>137837</v>
      </c>
      <c r="AJ25" s="19">
        <f t="shared" si="17"/>
        <v>7795425</v>
      </c>
      <c r="AK25" s="19">
        <f t="shared" si="18"/>
        <v>389771</v>
      </c>
      <c r="AL25" s="21"/>
      <c r="AM25" s="19">
        <f t="shared" si="19"/>
        <v>7405654</v>
      </c>
      <c r="AN25" s="18">
        <v>668.55</v>
      </c>
      <c r="AO25" s="18">
        <v>0</v>
      </c>
      <c r="AP25" s="19">
        <f t="shared" si="20"/>
        <v>668.55</v>
      </c>
      <c r="AQ25" s="18">
        <v>11</v>
      </c>
      <c r="AR25" s="21">
        <v>896</v>
      </c>
      <c r="AS25" s="19">
        <f t="shared" si="21"/>
        <v>7188250</v>
      </c>
      <c r="AT25" s="18">
        <v>1002.86</v>
      </c>
      <c r="AU25" s="18">
        <v>0</v>
      </c>
      <c r="AV25" s="19">
        <f t="shared" si="22"/>
        <v>1002.86</v>
      </c>
      <c r="AW25" s="18">
        <v>11</v>
      </c>
      <c r="AX25" s="21">
        <v>39</v>
      </c>
      <c r="AY25" s="19">
        <f t="shared" si="23"/>
        <v>469338</v>
      </c>
      <c r="AZ25" s="19">
        <f t="shared" si="24"/>
        <v>7657588</v>
      </c>
      <c r="BA25" s="19">
        <f t="shared" si="25"/>
        <v>137837</v>
      </c>
      <c r="BB25" s="19">
        <f t="shared" si="26"/>
        <v>7795425</v>
      </c>
      <c r="BC25" s="19">
        <f t="shared" si="1"/>
        <v>389771</v>
      </c>
      <c r="BD25" s="21"/>
      <c r="BE25" s="19">
        <f t="shared" si="27"/>
        <v>7405654</v>
      </c>
    </row>
    <row r="26" spans="1:57" ht="18.75" customHeight="1">
      <c r="A26" s="20" t="s">
        <v>37</v>
      </c>
      <c r="B26" s="21">
        <v>4059764</v>
      </c>
      <c r="C26" s="18">
        <v>3912927</v>
      </c>
      <c r="D26" s="18">
        <v>668.55</v>
      </c>
      <c r="E26" s="18">
        <v>0</v>
      </c>
      <c r="F26" s="19">
        <f t="shared" si="2"/>
        <v>668.55</v>
      </c>
      <c r="G26" s="18">
        <v>11</v>
      </c>
      <c r="H26" s="21">
        <v>495</v>
      </c>
      <c r="I26" s="19">
        <f t="shared" si="3"/>
        <v>3971187</v>
      </c>
      <c r="J26" s="18">
        <v>1002.86</v>
      </c>
      <c r="K26" s="18">
        <v>0</v>
      </c>
      <c r="L26" s="19">
        <f t="shared" si="4"/>
        <v>1002.86</v>
      </c>
      <c r="M26" s="18">
        <v>11</v>
      </c>
      <c r="N26" s="21">
        <v>19</v>
      </c>
      <c r="O26" s="19">
        <f t="shared" si="5"/>
        <v>228652</v>
      </c>
      <c r="P26" s="19">
        <f t="shared" si="6"/>
        <v>4199839</v>
      </c>
      <c r="Q26" s="19">
        <f t="shared" si="7"/>
        <v>75597</v>
      </c>
      <c r="R26" s="19">
        <f t="shared" si="8"/>
        <v>4275436</v>
      </c>
      <c r="S26" s="19">
        <f t="shared" si="9"/>
        <v>213772</v>
      </c>
      <c r="T26" s="21"/>
      <c r="U26" s="19">
        <f t="shared" si="10"/>
        <v>4061664</v>
      </c>
      <c r="V26" s="18">
        <v>668.55</v>
      </c>
      <c r="W26" s="18">
        <v>0</v>
      </c>
      <c r="X26" s="19">
        <f t="shared" si="11"/>
        <v>668.55</v>
      </c>
      <c r="Y26" s="18">
        <v>11</v>
      </c>
      <c r="Z26" s="21">
        <v>495</v>
      </c>
      <c r="AA26" s="19">
        <f t="shared" si="12"/>
        <v>3971187</v>
      </c>
      <c r="AB26" s="18">
        <v>1002.86</v>
      </c>
      <c r="AC26" s="18">
        <v>0</v>
      </c>
      <c r="AD26" s="19">
        <f t="shared" si="13"/>
        <v>1002.86</v>
      </c>
      <c r="AE26" s="18">
        <v>11</v>
      </c>
      <c r="AF26" s="21">
        <v>19</v>
      </c>
      <c r="AG26" s="19">
        <f t="shared" si="14"/>
        <v>228652</v>
      </c>
      <c r="AH26" s="19">
        <f t="shared" si="15"/>
        <v>4199839</v>
      </c>
      <c r="AI26" s="19">
        <f t="shared" si="16"/>
        <v>75597</v>
      </c>
      <c r="AJ26" s="19">
        <f t="shared" si="17"/>
        <v>4275436</v>
      </c>
      <c r="AK26" s="19">
        <f t="shared" si="18"/>
        <v>213772</v>
      </c>
      <c r="AL26" s="21"/>
      <c r="AM26" s="19">
        <f t="shared" si="19"/>
        <v>4061664</v>
      </c>
      <c r="AN26" s="18">
        <v>668.55</v>
      </c>
      <c r="AO26" s="18">
        <v>0</v>
      </c>
      <c r="AP26" s="19">
        <f t="shared" si="20"/>
        <v>668.55</v>
      </c>
      <c r="AQ26" s="18">
        <v>11</v>
      </c>
      <c r="AR26" s="21">
        <v>495</v>
      </c>
      <c r="AS26" s="19">
        <f t="shared" si="21"/>
        <v>3971187</v>
      </c>
      <c r="AT26" s="18">
        <v>1002.86</v>
      </c>
      <c r="AU26" s="18">
        <v>0</v>
      </c>
      <c r="AV26" s="19">
        <f t="shared" si="22"/>
        <v>1002.86</v>
      </c>
      <c r="AW26" s="18">
        <v>11</v>
      </c>
      <c r="AX26" s="21">
        <v>19</v>
      </c>
      <c r="AY26" s="19">
        <f t="shared" si="23"/>
        <v>228652</v>
      </c>
      <c r="AZ26" s="19">
        <f t="shared" si="24"/>
        <v>4199839</v>
      </c>
      <c r="BA26" s="19">
        <f t="shared" si="25"/>
        <v>75597</v>
      </c>
      <c r="BB26" s="19">
        <f t="shared" si="26"/>
        <v>4275436</v>
      </c>
      <c r="BC26" s="19">
        <f t="shared" si="1"/>
        <v>213772</v>
      </c>
      <c r="BD26" s="21"/>
      <c r="BE26" s="19">
        <f t="shared" si="27"/>
        <v>4061664</v>
      </c>
    </row>
    <row r="27" spans="1:57" ht="18.75" customHeight="1">
      <c r="A27" s="20" t="s">
        <v>38</v>
      </c>
      <c r="B27" s="21">
        <v>7616900</v>
      </c>
      <c r="C27" s="18">
        <v>7232761</v>
      </c>
      <c r="D27" s="18">
        <v>668.55</v>
      </c>
      <c r="E27" s="18">
        <v>0</v>
      </c>
      <c r="F27" s="19">
        <f t="shared" si="2"/>
        <v>668.55</v>
      </c>
      <c r="G27" s="18">
        <v>11</v>
      </c>
      <c r="H27" s="21">
        <v>886</v>
      </c>
      <c r="I27" s="19">
        <f t="shared" si="3"/>
        <v>7108024</v>
      </c>
      <c r="J27" s="18">
        <v>1002.86</v>
      </c>
      <c r="K27" s="18">
        <v>0</v>
      </c>
      <c r="L27" s="19">
        <f t="shared" si="4"/>
        <v>1002.86</v>
      </c>
      <c r="M27" s="18">
        <v>11</v>
      </c>
      <c r="N27" s="21">
        <v>37</v>
      </c>
      <c r="O27" s="19">
        <f t="shared" si="5"/>
        <v>445270</v>
      </c>
      <c r="P27" s="19">
        <f t="shared" si="6"/>
        <v>7553294</v>
      </c>
      <c r="Q27" s="19">
        <f t="shared" si="7"/>
        <v>135959</v>
      </c>
      <c r="R27" s="19">
        <f t="shared" si="8"/>
        <v>7689253</v>
      </c>
      <c r="S27" s="19">
        <f t="shared" si="9"/>
        <v>384463</v>
      </c>
      <c r="T27" s="21"/>
      <c r="U27" s="19">
        <f t="shared" si="10"/>
        <v>7304790</v>
      </c>
      <c r="V27" s="18">
        <v>668.55</v>
      </c>
      <c r="W27" s="18">
        <v>0</v>
      </c>
      <c r="X27" s="19">
        <f t="shared" si="11"/>
        <v>668.55</v>
      </c>
      <c r="Y27" s="18">
        <v>11</v>
      </c>
      <c r="Z27" s="21">
        <v>886</v>
      </c>
      <c r="AA27" s="19">
        <f t="shared" si="12"/>
        <v>7108024</v>
      </c>
      <c r="AB27" s="18">
        <v>1002.86</v>
      </c>
      <c r="AC27" s="18">
        <v>0</v>
      </c>
      <c r="AD27" s="19">
        <f t="shared" si="13"/>
        <v>1002.86</v>
      </c>
      <c r="AE27" s="18">
        <v>11</v>
      </c>
      <c r="AF27" s="21">
        <v>37</v>
      </c>
      <c r="AG27" s="19">
        <f t="shared" si="14"/>
        <v>445270</v>
      </c>
      <c r="AH27" s="19">
        <f t="shared" si="15"/>
        <v>7553294</v>
      </c>
      <c r="AI27" s="19">
        <f t="shared" si="16"/>
        <v>135959</v>
      </c>
      <c r="AJ27" s="19">
        <f t="shared" si="17"/>
        <v>7689253</v>
      </c>
      <c r="AK27" s="19">
        <f t="shared" si="18"/>
        <v>384463</v>
      </c>
      <c r="AL27" s="21"/>
      <c r="AM27" s="19">
        <f t="shared" si="19"/>
        <v>7304790</v>
      </c>
      <c r="AN27" s="18">
        <v>668.55</v>
      </c>
      <c r="AO27" s="18">
        <v>0</v>
      </c>
      <c r="AP27" s="19">
        <f t="shared" si="20"/>
        <v>668.55</v>
      </c>
      <c r="AQ27" s="18">
        <v>11</v>
      </c>
      <c r="AR27" s="21">
        <v>886</v>
      </c>
      <c r="AS27" s="19">
        <f t="shared" si="21"/>
        <v>7108024</v>
      </c>
      <c r="AT27" s="18">
        <v>1002.86</v>
      </c>
      <c r="AU27" s="18">
        <v>0</v>
      </c>
      <c r="AV27" s="19">
        <f t="shared" si="22"/>
        <v>1002.86</v>
      </c>
      <c r="AW27" s="18">
        <v>11</v>
      </c>
      <c r="AX27" s="21">
        <v>37</v>
      </c>
      <c r="AY27" s="19">
        <f t="shared" si="23"/>
        <v>445270</v>
      </c>
      <c r="AZ27" s="19">
        <f t="shared" si="24"/>
        <v>7553294</v>
      </c>
      <c r="BA27" s="19">
        <f t="shared" si="25"/>
        <v>135959</v>
      </c>
      <c r="BB27" s="19">
        <f t="shared" si="26"/>
        <v>7689253</v>
      </c>
      <c r="BC27" s="19">
        <f t="shared" si="1"/>
        <v>384463</v>
      </c>
      <c r="BD27" s="21"/>
      <c r="BE27" s="19">
        <f t="shared" si="27"/>
        <v>7304790</v>
      </c>
    </row>
    <row r="28" spans="1:57" ht="18.75" customHeight="1">
      <c r="A28" s="20" t="s">
        <v>39</v>
      </c>
      <c r="B28" s="21">
        <v>16895905</v>
      </c>
      <c r="C28" s="18">
        <v>16315670</v>
      </c>
      <c r="D28" s="18">
        <v>668.55</v>
      </c>
      <c r="E28" s="18">
        <v>0</v>
      </c>
      <c r="F28" s="19">
        <f t="shared" si="2"/>
        <v>668.55</v>
      </c>
      <c r="G28" s="18">
        <v>11</v>
      </c>
      <c r="H28" s="21">
        <v>2059</v>
      </c>
      <c r="I28" s="19">
        <f t="shared" si="3"/>
        <v>16518533</v>
      </c>
      <c r="J28" s="18">
        <v>1002.86</v>
      </c>
      <c r="K28" s="18">
        <v>0</v>
      </c>
      <c r="L28" s="19">
        <f t="shared" si="4"/>
        <v>1002.86</v>
      </c>
      <c r="M28" s="18">
        <v>11</v>
      </c>
      <c r="N28" s="21">
        <v>66</v>
      </c>
      <c r="O28" s="19">
        <f t="shared" si="5"/>
        <v>794265</v>
      </c>
      <c r="P28" s="19">
        <f t="shared" si="6"/>
        <v>17312798</v>
      </c>
      <c r="Q28" s="19">
        <f t="shared" si="7"/>
        <v>311630</v>
      </c>
      <c r="R28" s="19">
        <f t="shared" si="8"/>
        <v>17624428</v>
      </c>
      <c r="S28" s="19">
        <f t="shared" si="9"/>
        <v>881221</v>
      </c>
      <c r="T28" s="21"/>
      <c r="U28" s="19">
        <f t="shared" si="10"/>
        <v>16743207</v>
      </c>
      <c r="V28" s="18">
        <v>668.55</v>
      </c>
      <c r="W28" s="18">
        <v>0</v>
      </c>
      <c r="X28" s="19">
        <f t="shared" si="11"/>
        <v>668.55</v>
      </c>
      <c r="Y28" s="18">
        <v>11</v>
      </c>
      <c r="Z28" s="21">
        <v>2059</v>
      </c>
      <c r="AA28" s="19">
        <f t="shared" si="12"/>
        <v>16518533</v>
      </c>
      <c r="AB28" s="18">
        <v>1002.86</v>
      </c>
      <c r="AC28" s="18">
        <v>0</v>
      </c>
      <c r="AD28" s="19">
        <f t="shared" si="13"/>
        <v>1002.86</v>
      </c>
      <c r="AE28" s="18">
        <v>11</v>
      </c>
      <c r="AF28" s="21">
        <v>66</v>
      </c>
      <c r="AG28" s="19">
        <f t="shared" si="14"/>
        <v>794265</v>
      </c>
      <c r="AH28" s="19">
        <f t="shared" si="15"/>
        <v>17312798</v>
      </c>
      <c r="AI28" s="19">
        <f t="shared" si="16"/>
        <v>311630</v>
      </c>
      <c r="AJ28" s="19">
        <f t="shared" si="17"/>
        <v>17624428</v>
      </c>
      <c r="AK28" s="19">
        <f t="shared" si="18"/>
        <v>881221</v>
      </c>
      <c r="AL28" s="21"/>
      <c r="AM28" s="19">
        <f t="shared" si="19"/>
        <v>16743207</v>
      </c>
      <c r="AN28" s="18">
        <v>668.55</v>
      </c>
      <c r="AO28" s="18">
        <v>0</v>
      </c>
      <c r="AP28" s="19">
        <f t="shared" si="20"/>
        <v>668.55</v>
      </c>
      <c r="AQ28" s="18">
        <v>11</v>
      </c>
      <c r="AR28" s="21">
        <v>2059</v>
      </c>
      <c r="AS28" s="19">
        <f t="shared" si="21"/>
        <v>16518533</v>
      </c>
      <c r="AT28" s="18">
        <v>1002.86</v>
      </c>
      <c r="AU28" s="18">
        <v>0</v>
      </c>
      <c r="AV28" s="19">
        <f t="shared" si="22"/>
        <v>1002.86</v>
      </c>
      <c r="AW28" s="18">
        <v>11</v>
      </c>
      <c r="AX28" s="21">
        <v>66</v>
      </c>
      <c r="AY28" s="19">
        <f t="shared" si="23"/>
        <v>794265</v>
      </c>
      <c r="AZ28" s="19">
        <f t="shared" si="24"/>
        <v>17312798</v>
      </c>
      <c r="BA28" s="19">
        <f t="shared" si="25"/>
        <v>311630</v>
      </c>
      <c r="BB28" s="19">
        <f t="shared" si="26"/>
        <v>17624428</v>
      </c>
      <c r="BC28" s="19">
        <f t="shared" si="1"/>
        <v>881221</v>
      </c>
      <c r="BD28" s="21"/>
      <c r="BE28" s="19">
        <f t="shared" si="27"/>
        <v>16743207</v>
      </c>
    </row>
    <row r="29" spans="1:57" ht="18.75" customHeight="1">
      <c r="A29" s="20" t="s">
        <v>40</v>
      </c>
      <c r="B29" s="21">
        <v>8081457</v>
      </c>
      <c r="C29" s="18">
        <v>7654275</v>
      </c>
      <c r="D29" s="18">
        <v>668.55</v>
      </c>
      <c r="E29" s="18">
        <v>0</v>
      </c>
      <c r="F29" s="19">
        <f t="shared" si="2"/>
        <v>668.55</v>
      </c>
      <c r="G29" s="18">
        <v>11</v>
      </c>
      <c r="H29" s="21">
        <v>922</v>
      </c>
      <c r="I29" s="19">
        <f t="shared" si="3"/>
        <v>7396837</v>
      </c>
      <c r="J29" s="18">
        <v>1002.86</v>
      </c>
      <c r="K29" s="18">
        <v>0</v>
      </c>
      <c r="L29" s="19">
        <f t="shared" si="4"/>
        <v>1002.86</v>
      </c>
      <c r="M29" s="18">
        <v>11</v>
      </c>
      <c r="N29" s="21">
        <v>60</v>
      </c>
      <c r="O29" s="19">
        <f t="shared" si="5"/>
        <v>722059</v>
      </c>
      <c r="P29" s="19">
        <f t="shared" si="6"/>
        <v>8118896</v>
      </c>
      <c r="Q29" s="19">
        <f t="shared" si="7"/>
        <v>146140</v>
      </c>
      <c r="R29" s="19">
        <f t="shared" si="8"/>
        <v>8265036</v>
      </c>
      <c r="S29" s="19">
        <f t="shared" si="9"/>
        <v>413252</v>
      </c>
      <c r="T29" s="21"/>
      <c r="U29" s="19">
        <f t="shared" si="10"/>
        <v>7851784</v>
      </c>
      <c r="V29" s="18">
        <v>668.55</v>
      </c>
      <c r="W29" s="18">
        <v>0</v>
      </c>
      <c r="X29" s="19">
        <f t="shared" si="11"/>
        <v>668.55</v>
      </c>
      <c r="Y29" s="18">
        <v>11</v>
      </c>
      <c r="Z29" s="21">
        <v>922</v>
      </c>
      <c r="AA29" s="19">
        <f t="shared" si="12"/>
        <v>7396837</v>
      </c>
      <c r="AB29" s="18">
        <v>1002.86</v>
      </c>
      <c r="AC29" s="18">
        <v>0</v>
      </c>
      <c r="AD29" s="19">
        <f t="shared" si="13"/>
        <v>1002.86</v>
      </c>
      <c r="AE29" s="18">
        <v>11</v>
      </c>
      <c r="AF29" s="21">
        <v>60</v>
      </c>
      <c r="AG29" s="19">
        <f t="shared" si="14"/>
        <v>722059</v>
      </c>
      <c r="AH29" s="19">
        <f t="shared" si="15"/>
        <v>8118896</v>
      </c>
      <c r="AI29" s="19">
        <f t="shared" si="16"/>
        <v>146140</v>
      </c>
      <c r="AJ29" s="19">
        <f t="shared" si="17"/>
        <v>8265036</v>
      </c>
      <c r="AK29" s="19">
        <f t="shared" si="18"/>
        <v>413252</v>
      </c>
      <c r="AL29" s="21"/>
      <c r="AM29" s="19">
        <f t="shared" si="19"/>
        <v>7851784</v>
      </c>
      <c r="AN29" s="18">
        <v>668.55</v>
      </c>
      <c r="AO29" s="18">
        <v>0</v>
      </c>
      <c r="AP29" s="19">
        <f t="shared" si="20"/>
        <v>668.55</v>
      </c>
      <c r="AQ29" s="18">
        <v>11</v>
      </c>
      <c r="AR29" s="21">
        <v>922</v>
      </c>
      <c r="AS29" s="19">
        <f t="shared" si="21"/>
        <v>7396837</v>
      </c>
      <c r="AT29" s="18">
        <v>1002.86</v>
      </c>
      <c r="AU29" s="18">
        <v>0</v>
      </c>
      <c r="AV29" s="19">
        <f t="shared" si="22"/>
        <v>1002.86</v>
      </c>
      <c r="AW29" s="18">
        <v>11</v>
      </c>
      <c r="AX29" s="21">
        <v>60</v>
      </c>
      <c r="AY29" s="19">
        <f t="shared" si="23"/>
        <v>722059</v>
      </c>
      <c r="AZ29" s="19">
        <f t="shared" si="24"/>
        <v>8118896</v>
      </c>
      <c r="BA29" s="19">
        <f t="shared" si="25"/>
        <v>146140</v>
      </c>
      <c r="BB29" s="19">
        <f t="shared" si="26"/>
        <v>8265036</v>
      </c>
      <c r="BC29" s="19">
        <f t="shared" si="1"/>
        <v>413252</v>
      </c>
      <c r="BD29" s="21"/>
      <c r="BE29" s="19">
        <f t="shared" si="27"/>
        <v>7851784</v>
      </c>
    </row>
    <row r="30" spans="1:57" ht="18.75" customHeight="1">
      <c r="A30" s="20" t="s">
        <v>41</v>
      </c>
      <c r="B30" s="21">
        <v>5886115</v>
      </c>
      <c r="C30" s="18">
        <v>5658640</v>
      </c>
      <c r="D30" s="18">
        <v>668.55</v>
      </c>
      <c r="E30" s="18">
        <v>0</v>
      </c>
      <c r="F30" s="19">
        <f t="shared" si="2"/>
        <v>668.55</v>
      </c>
      <c r="G30" s="18">
        <v>11</v>
      </c>
      <c r="H30" s="21">
        <v>699</v>
      </c>
      <c r="I30" s="19">
        <f t="shared" si="3"/>
        <v>5607797</v>
      </c>
      <c r="J30" s="18">
        <v>1002.86</v>
      </c>
      <c r="K30" s="18">
        <v>0</v>
      </c>
      <c r="L30" s="19">
        <f t="shared" si="4"/>
        <v>1002.86</v>
      </c>
      <c r="M30" s="18">
        <v>11</v>
      </c>
      <c r="N30" s="21">
        <v>33</v>
      </c>
      <c r="O30" s="19">
        <f t="shared" si="5"/>
        <v>397133</v>
      </c>
      <c r="P30" s="19">
        <f t="shared" si="6"/>
        <v>6004930</v>
      </c>
      <c r="Q30" s="19">
        <f t="shared" si="7"/>
        <v>108089</v>
      </c>
      <c r="R30" s="19">
        <f t="shared" si="8"/>
        <v>6113019</v>
      </c>
      <c r="S30" s="19">
        <f t="shared" si="9"/>
        <v>305651</v>
      </c>
      <c r="T30" s="21"/>
      <c r="U30" s="19">
        <f t="shared" si="10"/>
        <v>5807368</v>
      </c>
      <c r="V30" s="18">
        <v>668.55</v>
      </c>
      <c r="W30" s="18">
        <v>0</v>
      </c>
      <c r="X30" s="19">
        <f t="shared" si="11"/>
        <v>668.55</v>
      </c>
      <c r="Y30" s="18">
        <v>11</v>
      </c>
      <c r="Z30" s="21">
        <v>699</v>
      </c>
      <c r="AA30" s="19">
        <f t="shared" si="12"/>
        <v>5607797</v>
      </c>
      <c r="AB30" s="18">
        <v>1002.86</v>
      </c>
      <c r="AC30" s="18">
        <v>0</v>
      </c>
      <c r="AD30" s="19">
        <f t="shared" si="13"/>
        <v>1002.86</v>
      </c>
      <c r="AE30" s="18">
        <v>11</v>
      </c>
      <c r="AF30" s="21">
        <v>33</v>
      </c>
      <c r="AG30" s="19">
        <f t="shared" si="14"/>
        <v>397133</v>
      </c>
      <c r="AH30" s="19">
        <f t="shared" si="15"/>
        <v>6004930</v>
      </c>
      <c r="AI30" s="19">
        <f t="shared" si="16"/>
        <v>108089</v>
      </c>
      <c r="AJ30" s="19">
        <f t="shared" si="17"/>
        <v>6113019</v>
      </c>
      <c r="AK30" s="19">
        <f t="shared" si="18"/>
        <v>305651</v>
      </c>
      <c r="AL30" s="21"/>
      <c r="AM30" s="19">
        <f t="shared" si="19"/>
        <v>5807368</v>
      </c>
      <c r="AN30" s="18">
        <v>668.55</v>
      </c>
      <c r="AO30" s="18">
        <v>0</v>
      </c>
      <c r="AP30" s="19">
        <f t="shared" si="20"/>
        <v>668.55</v>
      </c>
      <c r="AQ30" s="18">
        <v>11</v>
      </c>
      <c r="AR30" s="21">
        <v>699</v>
      </c>
      <c r="AS30" s="19">
        <f t="shared" si="21"/>
        <v>5607797</v>
      </c>
      <c r="AT30" s="18">
        <v>1002.86</v>
      </c>
      <c r="AU30" s="18">
        <v>0</v>
      </c>
      <c r="AV30" s="19">
        <f t="shared" si="22"/>
        <v>1002.86</v>
      </c>
      <c r="AW30" s="18">
        <v>11</v>
      </c>
      <c r="AX30" s="21">
        <v>33</v>
      </c>
      <c r="AY30" s="19">
        <f t="shared" si="23"/>
        <v>397133</v>
      </c>
      <c r="AZ30" s="19">
        <f t="shared" si="24"/>
        <v>6004930</v>
      </c>
      <c r="BA30" s="19">
        <f t="shared" si="25"/>
        <v>108089</v>
      </c>
      <c r="BB30" s="19">
        <f t="shared" si="26"/>
        <v>6113019</v>
      </c>
      <c r="BC30" s="19">
        <f t="shared" si="1"/>
        <v>305651</v>
      </c>
      <c r="BD30" s="21"/>
      <c r="BE30" s="19">
        <f t="shared" si="27"/>
        <v>5807368</v>
      </c>
    </row>
    <row r="31" spans="1:57" ht="18.75" customHeight="1">
      <c r="A31" s="20" t="s">
        <v>42</v>
      </c>
      <c r="B31" s="21">
        <v>10110341</v>
      </c>
      <c r="C31" s="18">
        <v>9634978</v>
      </c>
      <c r="D31" s="18">
        <v>668.55</v>
      </c>
      <c r="E31" s="18">
        <v>0</v>
      </c>
      <c r="F31" s="19">
        <f t="shared" si="2"/>
        <v>668.55</v>
      </c>
      <c r="G31" s="18">
        <v>11</v>
      </c>
      <c r="H31" s="21">
        <v>1203</v>
      </c>
      <c r="I31" s="19">
        <f t="shared" si="3"/>
        <v>9651188</v>
      </c>
      <c r="J31" s="18">
        <v>1002.86</v>
      </c>
      <c r="K31" s="18">
        <v>0</v>
      </c>
      <c r="L31" s="19">
        <f t="shared" si="4"/>
        <v>1002.86</v>
      </c>
      <c r="M31" s="18">
        <v>11</v>
      </c>
      <c r="N31" s="21">
        <v>49</v>
      </c>
      <c r="O31" s="19">
        <f t="shared" si="5"/>
        <v>589682</v>
      </c>
      <c r="P31" s="19">
        <f t="shared" si="6"/>
        <v>10240870</v>
      </c>
      <c r="Q31" s="19">
        <f t="shared" si="7"/>
        <v>184336</v>
      </c>
      <c r="R31" s="19">
        <f t="shared" si="8"/>
        <v>10425206</v>
      </c>
      <c r="S31" s="19">
        <f t="shared" si="9"/>
        <v>521260</v>
      </c>
      <c r="T31" s="21"/>
      <c r="U31" s="19">
        <f t="shared" si="10"/>
        <v>9903946</v>
      </c>
      <c r="V31" s="18">
        <v>668.55</v>
      </c>
      <c r="W31" s="18">
        <v>0</v>
      </c>
      <c r="X31" s="19">
        <f t="shared" si="11"/>
        <v>668.55</v>
      </c>
      <c r="Y31" s="18">
        <v>11</v>
      </c>
      <c r="Z31" s="21">
        <v>1203</v>
      </c>
      <c r="AA31" s="19">
        <f t="shared" si="12"/>
        <v>9651188</v>
      </c>
      <c r="AB31" s="18">
        <v>1002.86</v>
      </c>
      <c r="AC31" s="18">
        <v>0</v>
      </c>
      <c r="AD31" s="19">
        <f t="shared" si="13"/>
        <v>1002.86</v>
      </c>
      <c r="AE31" s="18">
        <v>11</v>
      </c>
      <c r="AF31" s="21">
        <v>49</v>
      </c>
      <c r="AG31" s="19">
        <f t="shared" si="14"/>
        <v>589682</v>
      </c>
      <c r="AH31" s="19">
        <f t="shared" si="15"/>
        <v>10240870</v>
      </c>
      <c r="AI31" s="19">
        <f t="shared" si="16"/>
        <v>184336</v>
      </c>
      <c r="AJ31" s="19">
        <f t="shared" si="17"/>
        <v>10425206</v>
      </c>
      <c r="AK31" s="19">
        <f t="shared" si="18"/>
        <v>521260</v>
      </c>
      <c r="AL31" s="21"/>
      <c r="AM31" s="19">
        <f t="shared" si="19"/>
        <v>9903946</v>
      </c>
      <c r="AN31" s="18">
        <v>668.55</v>
      </c>
      <c r="AO31" s="18">
        <v>0</v>
      </c>
      <c r="AP31" s="19">
        <f t="shared" si="20"/>
        <v>668.55</v>
      </c>
      <c r="AQ31" s="18">
        <v>11</v>
      </c>
      <c r="AR31" s="21">
        <v>1203</v>
      </c>
      <c r="AS31" s="19">
        <f t="shared" si="21"/>
        <v>9651188</v>
      </c>
      <c r="AT31" s="18">
        <v>1002.86</v>
      </c>
      <c r="AU31" s="18">
        <v>0</v>
      </c>
      <c r="AV31" s="19">
        <f t="shared" si="22"/>
        <v>1002.86</v>
      </c>
      <c r="AW31" s="18">
        <v>11</v>
      </c>
      <c r="AX31" s="21">
        <v>49</v>
      </c>
      <c r="AY31" s="19">
        <f t="shared" si="23"/>
        <v>589682</v>
      </c>
      <c r="AZ31" s="19">
        <f t="shared" si="24"/>
        <v>10240870</v>
      </c>
      <c r="BA31" s="19">
        <f t="shared" si="25"/>
        <v>184336</v>
      </c>
      <c r="BB31" s="19">
        <f t="shared" si="26"/>
        <v>10425206</v>
      </c>
      <c r="BC31" s="19">
        <f t="shared" si="1"/>
        <v>521260</v>
      </c>
      <c r="BD31" s="21"/>
      <c r="BE31" s="19">
        <f t="shared" si="27"/>
        <v>9903946</v>
      </c>
    </row>
    <row r="32" spans="1:57" ht="18.75" customHeight="1">
      <c r="A32" s="20" t="s">
        <v>43</v>
      </c>
      <c r="B32" s="21">
        <v>4257263</v>
      </c>
      <c r="C32" s="18">
        <v>4021102</v>
      </c>
      <c r="D32" s="18">
        <v>668.55</v>
      </c>
      <c r="E32" s="18">
        <v>0</v>
      </c>
      <c r="F32" s="19">
        <f t="shared" si="2"/>
        <v>668.55</v>
      </c>
      <c r="G32" s="18">
        <v>11</v>
      </c>
      <c r="H32" s="21">
        <v>508</v>
      </c>
      <c r="I32" s="19">
        <f t="shared" si="3"/>
        <v>4075481</v>
      </c>
      <c r="J32" s="18">
        <v>1002.86</v>
      </c>
      <c r="K32" s="18">
        <v>0</v>
      </c>
      <c r="L32" s="19">
        <f t="shared" si="4"/>
        <v>1002.86</v>
      </c>
      <c r="M32" s="18">
        <v>11</v>
      </c>
      <c r="N32" s="21">
        <v>22</v>
      </c>
      <c r="O32" s="19">
        <f t="shared" si="5"/>
        <v>264755</v>
      </c>
      <c r="P32" s="19">
        <f t="shared" si="6"/>
        <v>4340236</v>
      </c>
      <c r="Q32" s="19">
        <f t="shared" si="7"/>
        <v>78124</v>
      </c>
      <c r="R32" s="19">
        <f t="shared" si="8"/>
        <v>4418360</v>
      </c>
      <c r="S32" s="19">
        <f t="shared" si="9"/>
        <v>220918</v>
      </c>
      <c r="T32" s="21"/>
      <c r="U32" s="19">
        <f t="shared" si="10"/>
        <v>4197442</v>
      </c>
      <c r="V32" s="18">
        <v>668.55</v>
      </c>
      <c r="W32" s="18">
        <v>0</v>
      </c>
      <c r="X32" s="19">
        <f t="shared" si="11"/>
        <v>668.55</v>
      </c>
      <c r="Y32" s="18">
        <v>11</v>
      </c>
      <c r="Z32" s="21">
        <v>508</v>
      </c>
      <c r="AA32" s="19">
        <f t="shared" si="12"/>
        <v>4075481</v>
      </c>
      <c r="AB32" s="18">
        <v>1002.86</v>
      </c>
      <c r="AC32" s="18">
        <v>0</v>
      </c>
      <c r="AD32" s="19">
        <f t="shared" si="13"/>
        <v>1002.86</v>
      </c>
      <c r="AE32" s="18">
        <v>11</v>
      </c>
      <c r="AF32" s="21">
        <v>22</v>
      </c>
      <c r="AG32" s="19">
        <f t="shared" si="14"/>
        <v>264755</v>
      </c>
      <c r="AH32" s="19">
        <f t="shared" si="15"/>
        <v>4340236</v>
      </c>
      <c r="AI32" s="19">
        <f t="shared" si="16"/>
        <v>78124</v>
      </c>
      <c r="AJ32" s="19">
        <f t="shared" si="17"/>
        <v>4418360</v>
      </c>
      <c r="AK32" s="19">
        <f t="shared" si="18"/>
        <v>220918</v>
      </c>
      <c r="AL32" s="21"/>
      <c r="AM32" s="19">
        <f t="shared" si="19"/>
        <v>4197442</v>
      </c>
      <c r="AN32" s="18">
        <v>668.55</v>
      </c>
      <c r="AO32" s="18">
        <v>0</v>
      </c>
      <c r="AP32" s="19">
        <f t="shared" si="20"/>
        <v>668.55</v>
      </c>
      <c r="AQ32" s="18">
        <v>11</v>
      </c>
      <c r="AR32" s="21">
        <v>508</v>
      </c>
      <c r="AS32" s="19">
        <f t="shared" si="21"/>
        <v>4075481</v>
      </c>
      <c r="AT32" s="18">
        <v>1002.86</v>
      </c>
      <c r="AU32" s="18">
        <v>0</v>
      </c>
      <c r="AV32" s="19">
        <f t="shared" si="22"/>
        <v>1002.86</v>
      </c>
      <c r="AW32" s="18">
        <v>11</v>
      </c>
      <c r="AX32" s="21">
        <v>22</v>
      </c>
      <c r="AY32" s="19">
        <f t="shared" si="23"/>
        <v>264755</v>
      </c>
      <c r="AZ32" s="19">
        <f t="shared" si="24"/>
        <v>4340236</v>
      </c>
      <c r="BA32" s="19">
        <f t="shared" si="25"/>
        <v>78124</v>
      </c>
      <c r="BB32" s="19">
        <f t="shared" si="26"/>
        <v>4418360</v>
      </c>
      <c r="BC32" s="19">
        <f t="shared" si="1"/>
        <v>220918</v>
      </c>
      <c r="BD32" s="21"/>
      <c r="BE32" s="19">
        <f t="shared" si="27"/>
        <v>4197442</v>
      </c>
    </row>
    <row r="33" spans="1:57" ht="18.75" customHeight="1">
      <c r="A33" s="20" t="s">
        <v>44</v>
      </c>
      <c r="B33" s="21">
        <v>7565702</v>
      </c>
      <c r="C33" s="18">
        <v>7378238</v>
      </c>
      <c r="D33" s="18">
        <v>668.55</v>
      </c>
      <c r="E33" s="18">
        <v>0</v>
      </c>
      <c r="F33" s="19">
        <f t="shared" si="2"/>
        <v>668.55</v>
      </c>
      <c r="G33" s="18">
        <v>11</v>
      </c>
      <c r="H33" s="21">
        <v>902</v>
      </c>
      <c r="I33" s="19">
        <f t="shared" si="3"/>
        <v>7236385</v>
      </c>
      <c r="J33" s="18">
        <v>1002.86</v>
      </c>
      <c r="K33" s="18">
        <v>0</v>
      </c>
      <c r="L33" s="19">
        <f t="shared" si="4"/>
        <v>1002.86</v>
      </c>
      <c r="M33" s="18">
        <v>11</v>
      </c>
      <c r="N33" s="21">
        <v>42</v>
      </c>
      <c r="O33" s="19">
        <f t="shared" si="5"/>
        <v>505441</v>
      </c>
      <c r="P33" s="19">
        <f t="shared" si="6"/>
        <v>7741826</v>
      </c>
      <c r="Q33" s="19">
        <f t="shared" si="7"/>
        <v>139353</v>
      </c>
      <c r="R33" s="19">
        <f t="shared" si="8"/>
        <v>7881179</v>
      </c>
      <c r="S33" s="19">
        <f t="shared" si="9"/>
        <v>394059</v>
      </c>
      <c r="T33" s="21"/>
      <c r="U33" s="19">
        <f t="shared" si="10"/>
        <v>7487120</v>
      </c>
      <c r="V33" s="18">
        <v>668.55</v>
      </c>
      <c r="W33" s="18">
        <v>0</v>
      </c>
      <c r="X33" s="19">
        <f t="shared" si="11"/>
        <v>668.55</v>
      </c>
      <c r="Y33" s="18">
        <v>11</v>
      </c>
      <c r="Z33" s="21">
        <v>902</v>
      </c>
      <c r="AA33" s="19">
        <f t="shared" si="12"/>
        <v>7236385</v>
      </c>
      <c r="AB33" s="18">
        <v>1002.86</v>
      </c>
      <c r="AC33" s="18">
        <v>0</v>
      </c>
      <c r="AD33" s="19">
        <f t="shared" si="13"/>
        <v>1002.86</v>
      </c>
      <c r="AE33" s="18">
        <v>11</v>
      </c>
      <c r="AF33" s="21">
        <v>42</v>
      </c>
      <c r="AG33" s="19">
        <f t="shared" si="14"/>
        <v>505441</v>
      </c>
      <c r="AH33" s="19">
        <f t="shared" si="15"/>
        <v>7741826</v>
      </c>
      <c r="AI33" s="19">
        <f t="shared" si="16"/>
        <v>139353</v>
      </c>
      <c r="AJ33" s="19">
        <f t="shared" si="17"/>
        <v>7881179</v>
      </c>
      <c r="AK33" s="19">
        <f t="shared" si="18"/>
        <v>394059</v>
      </c>
      <c r="AL33" s="21"/>
      <c r="AM33" s="19">
        <f t="shared" si="19"/>
        <v>7487120</v>
      </c>
      <c r="AN33" s="18">
        <v>668.55</v>
      </c>
      <c r="AO33" s="18">
        <v>0</v>
      </c>
      <c r="AP33" s="19">
        <f t="shared" si="20"/>
        <v>668.55</v>
      </c>
      <c r="AQ33" s="18">
        <v>11</v>
      </c>
      <c r="AR33" s="21">
        <v>902</v>
      </c>
      <c r="AS33" s="19">
        <f t="shared" si="21"/>
        <v>7236385</v>
      </c>
      <c r="AT33" s="18">
        <v>1002.86</v>
      </c>
      <c r="AU33" s="18">
        <v>0</v>
      </c>
      <c r="AV33" s="19">
        <f t="shared" si="22"/>
        <v>1002.86</v>
      </c>
      <c r="AW33" s="18">
        <v>11</v>
      </c>
      <c r="AX33" s="21">
        <v>42</v>
      </c>
      <c r="AY33" s="19">
        <f t="shared" si="23"/>
        <v>505441</v>
      </c>
      <c r="AZ33" s="19">
        <f t="shared" si="24"/>
        <v>7741826</v>
      </c>
      <c r="BA33" s="19">
        <f t="shared" si="25"/>
        <v>139353</v>
      </c>
      <c r="BB33" s="19">
        <f t="shared" si="26"/>
        <v>7881179</v>
      </c>
      <c r="BC33" s="19">
        <f t="shared" si="1"/>
        <v>394059</v>
      </c>
      <c r="BD33" s="21"/>
      <c r="BE33" s="19">
        <f t="shared" si="27"/>
        <v>7487120</v>
      </c>
    </row>
    <row r="34" spans="1:57" ht="18.75" customHeight="1">
      <c r="A34" s="20" t="s">
        <v>45</v>
      </c>
      <c r="B34" s="21">
        <v>5152054</v>
      </c>
      <c r="C34" s="18">
        <v>4983479</v>
      </c>
      <c r="D34" s="18">
        <v>668.55</v>
      </c>
      <c r="E34" s="18">
        <v>0</v>
      </c>
      <c r="F34" s="19">
        <f t="shared" si="2"/>
        <v>668.55</v>
      </c>
      <c r="G34" s="18">
        <v>11</v>
      </c>
      <c r="H34" s="21">
        <v>623</v>
      </c>
      <c r="I34" s="19">
        <f t="shared" si="3"/>
        <v>4998080</v>
      </c>
      <c r="J34" s="18">
        <v>1002.86</v>
      </c>
      <c r="K34" s="18">
        <v>0</v>
      </c>
      <c r="L34" s="19">
        <f t="shared" si="4"/>
        <v>1002.86</v>
      </c>
      <c r="M34" s="18">
        <v>11</v>
      </c>
      <c r="N34" s="21">
        <v>20</v>
      </c>
      <c r="O34" s="19">
        <f t="shared" si="5"/>
        <v>240686</v>
      </c>
      <c r="P34" s="19">
        <f t="shared" si="6"/>
        <v>5238766</v>
      </c>
      <c r="Q34" s="19">
        <f t="shared" si="7"/>
        <v>94298</v>
      </c>
      <c r="R34" s="19">
        <f t="shared" si="8"/>
        <v>5333064</v>
      </c>
      <c r="S34" s="19">
        <f t="shared" si="9"/>
        <v>266653</v>
      </c>
      <c r="T34" s="21"/>
      <c r="U34" s="19">
        <f t="shared" si="10"/>
        <v>5066411</v>
      </c>
      <c r="V34" s="18">
        <v>668.55</v>
      </c>
      <c r="W34" s="18">
        <v>0</v>
      </c>
      <c r="X34" s="19">
        <f t="shared" si="11"/>
        <v>668.55</v>
      </c>
      <c r="Y34" s="18">
        <v>11</v>
      </c>
      <c r="Z34" s="21">
        <v>623</v>
      </c>
      <c r="AA34" s="19">
        <f t="shared" si="12"/>
        <v>4998080</v>
      </c>
      <c r="AB34" s="18">
        <v>1002.86</v>
      </c>
      <c r="AC34" s="18">
        <v>0</v>
      </c>
      <c r="AD34" s="19">
        <f t="shared" si="13"/>
        <v>1002.86</v>
      </c>
      <c r="AE34" s="18">
        <v>11</v>
      </c>
      <c r="AF34" s="21">
        <v>20</v>
      </c>
      <c r="AG34" s="19">
        <f t="shared" si="14"/>
        <v>240686</v>
      </c>
      <c r="AH34" s="19">
        <f t="shared" si="15"/>
        <v>5238766</v>
      </c>
      <c r="AI34" s="19">
        <f t="shared" si="16"/>
        <v>94298</v>
      </c>
      <c r="AJ34" s="19">
        <f t="shared" si="17"/>
        <v>5333064</v>
      </c>
      <c r="AK34" s="19">
        <f t="shared" si="18"/>
        <v>266653</v>
      </c>
      <c r="AL34" s="21"/>
      <c r="AM34" s="19">
        <f t="shared" si="19"/>
        <v>5066411</v>
      </c>
      <c r="AN34" s="18">
        <v>668.55</v>
      </c>
      <c r="AO34" s="18">
        <v>0</v>
      </c>
      <c r="AP34" s="19">
        <f t="shared" si="20"/>
        <v>668.55</v>
      </c>
      <c r="AQ34" s="18">
        <v>11</v>
      </c>
      <c r="AR34" s="21">
        <v>623</v>
      </c>
      <c r="AS34" s="19">
        <f t="shared" si="21"/>
        <v>4998080</v>
      </c>
      <c r="AT34" s="18">
        <v>1002.86</v>
      </c>
      <c r="AU34" s="18">
        <v>0</v>
      </c>
      <c r="AV34" s="19">
        <f t="shared" si="22"/>
        <v>1002.86</v>
      </c>
      <c r="AW34" s="18">
        <v>11</v>
      </c>
      <c r="AX34" s="21">
        <v>20</v>
      </c>
      <c r="AY34" s="19">
        <f t="shared" si="23"/>
        <v>240686</v>
      </c>
      <c r="AZ34" s="19">
        <f t="shared" si="24"/>
        <v>5238766</v>
      </c>
      <c r="BA34" s="19">
        <f t="shared" si="25"/>
        <v>94298</v>
      </c>
      <c r="BB34" s="19">
        <f t="shared" si="26"/>
        <v>5333064</v>
      </c>
      <c r="BC34" s="19">
        <f t="shared" si="1"/>
        <v>266653</v>
      </c>
      <c r="BD34" s="21"/>
      <c r="BE34" s="19">
        <f t="shared" si="27"/>
        <v>5066411</v>
      </c>
    </row>
    <row r="35" spans="1:57" ht="18.75" customHeight="1">
      <c r="A35" s="20" t="s">
        <v>46</v>
      </c>
      <c r="B35" s="21">
        <v>4325228</v>
      </c>
      <c r="C35" s="18">
        <v>4185230</v>
      </c>
      <c r="D35" s="18">
        <v>668.55</v>
      </c>
      <c r="E35" s="18">
        <v>0</v>
      </c>
      <c r="F35" s="19">
        <f t="shared" si="2"/>
        <v>668.55</v>
      </c>
      <c r="G35" s="18">
        <v>11</v>
      </c>
      <c r="H35" s="21">
        <v>500</v>
      </c>
      <c r="I35" s="19">
        <f t="shared" si="3"/>
        <v>4011300</v>
      </c>
      <c r="J35" s="18">
        <v>1002.86</v>
      </c>
      <c r="K35" s="18">
        <v>0</v>
      </c>
      <c r="L35" s="19">
        <f t="shared" si="4"/>
        <v>1002.86</v>
      </c>
      <c r="M35" s="18">
        <v>11</v>
      </c>
      <c r="N35" s="21">
        <v>26</v>
      </c>
      <c r="O35" s="19">
        <f t="shared" si="5"/>
        <v>312892</v>
      </c>
      <c r="P35" s="19">
        <f t="shared" si="6"/>
        <v>4324192</v>
      </c>
      <c r="Q35" s="19">
        <f t="shared" si="7"/>
        <v>77835</v>
      </c>
      <c r="R35" s="19">
        <f t="shared" si="8"/>
        <v>4402027</v>
      </c>
      <c r="S35" s="19">
        <f t="shared" si="9"/>
        <v>220101</v>
      </c>
      <c r="T35" s="21"/>
      <c r="U35" s="19">
        <f t="shared" si="10"/>
        <v>4181926</v>
      </c>
      <c r="V35" s="18">
        <v>668.55</v>
      </c>
      <c r="W35" s="18">
        <v>0</v>
      </c>
      <c r="X35" s="19">
        <f t="shared" si="11"/>
        <v>668.55</v>
      </c>
      <c r="Y35" s="18">
        <v>11</v>
      </c>
      <c r="Z35" s="21">
        <v>500</v>
      </c>
      <c r="AA35" s="19">
        <f t="shared" si="12"/>
        <v>4011300</v>
      </c>
      <c r="AB35" s="18">
        <v>1002.86</v>
      </c>
      <c r="AC35" s="18">
        <v>0</v>
      </c>
      <c r="AD35" s="19">
        <f t="shared" si="13"/>
        <v>1002.86</v>
      </c>
      <c r="AE35" s="18">
        <v>11</v>
      </c>
      <c r="AF35" s="21">
        <v>26</v>
      </c>
      <c r="AG35" s="19">
        <f t="shared" si="14"/>
        <v>312892</v>
      </c>
      <c r="AH35" s="19">
        <f t="shared" si="15"/>
        <v>4324192</v>
      </c>
      <c r="AI35" s="19">
        <f t="shared" si="16"/>
        <v>77835</v>
      </c>
      <c r="AJ35" s="19">
        <f t="shared" si="17"/>
        <v>4402027</v>
      </c>
      <c r="AK35" s="19">
        <f t="shared" si="18"/>
        <v>220101</v>
      </c>
      <c r="AL35" s="21"/>
      <c r="AM35" s="19">
        <f t="shared" si="19"/>
        <v>4181926</v>
      </c>
      <c r="AN35" s="18">
        <v>668.55</v>
      </c>
      <c r="AO35" s="18">
        <v>0</v>
      </c>
      <c r="AP35" s="19">
        <f t="shared" si="20"/>
        <v>668.55</v>
      </c>
      <c r="AQ35" s="18">
        <v>11</v>
      </c>
      <c r="AR35" s="21">
        <v>500</v>
      </c>
      <c r="AS35" s="19">
        <f t="shared" si="21"/>
        <v>4011300</v>
      </c>
      <c r="AT35" s="18">
        <v>1002.86</v>
      </c>
      <c r="AU35" s="18">
        <v>0</v>
      </c>
      <c r="AV35" s="19">
        <f t="shared" si="22"/>
        <v>1002.86</v>
      </c>
      <c r="AW35" s="18">
        <v>11</v>
      </c>
      <c r="AX35" s="21">
        <v>26</v>
      </c>
      <c r="AY35" s="19">
        <f t="shared" si="23"/>
        <v>312892</v>
      </c>
      <c r="AZ35" s="19">
        <f t="shared" si="24"/>
        <v>4324192</v>
      </c>
      <c r="BA35" s="19">
        <f t="shared" si="25"/>
        <v>77835</v>
      </c>
      <c r="BB35" s="19">
        <f t="shared" si="26"/>
        <v>4402027</v>
      </c>
      <c r="BC35" s="19">
        <f t="shared" si="1"/>
        <v>220101</v>
      </c>
      <c r="BD35" s="21"/>
      <c r="BE35" s="19">
        <f t="shared" si="27"/>
        <v>4181926</v>
      </c>
    </row>
    <row r="36" spans="1:57" ht="18.75" customHeight="1">
      <c r="A36" s="20" t="s">
        <v>47</v>
      </c>
      <c r="B36" s="21">
        <v>4136360</v>
      </c>
      <c r="C36" s="18">
        <v>3838332</v>
      </c>
      <c r="D36" s="18">
        <v>668.55</v>
      </c>
      <c r="E36" s="18">
        <v>0</v>
      </c>
      <c r="F36" s="19">
        <f t="shared" si="2"/>
        <v>668.55</v>
      </c>
      <c r="G36" s="18">
        <v>11</v>
      </c>
      <c r="H36" s="21">
        <v>443</v>
      </c>
      <c r="I36" s="19">
        <f t="shared" si="3"/>
        <v>3554012</v>
      </c>
      <c r="J36" s="18">
        <v>1002.86</v>
      </c>
      <c r="K36" s="18">
        <v>0</v>
      </c>
      <c r="L36" s="19">
        <f t="shared" si="4"/>
        <v>1002.86</v>
      </c>
      <c r="M36" s="18">
        <v>11</v>
      </c>
      <c r="N36" s="21">
        <v>43</v>
      </c>
      <c r="O36" s="19">
        <f t="shared" si="5"/>
        <v>517476</v>
      </c>
      <c r="P36" s="19">
        <f t="shared" si="6"/>
        <v>4071488</v>
      </c>
      <c r="Q36" s="19">
        <f t="shared" si="7"/>
        <v>73287</v>
      </c>
      <c r="R36" s="19">
        <f t="shared" si="8"/>
        <v>4144775</v>
      </c>
      <c r="S36" s="19">
        <f t="shared" si="9"/>
        <v>207239</v>
      </c>
      <c r="T36" s="21"/>
      <c r="U36" s="19">
        <f t="shared" si="10"/>
        <v>3937536</v>
      </c>
      <c r="V36" s="18">
        <v>668.55</v>
      </c>
      <c r="W36" s="18">
        <v>0</v>
      </c>
      <c r="X36" s="19">
        <f t="shared" si="11"/>
        <v>668.55</v>
      </c>
      <c r="Y36" s="18">
        <v>11</v>
      </c>
      <c r="Z36" s="21">
        <v>443</v>
      </c>
      <c r="AA36" s="19">
        <f t="shared" si="12"/>
        <v>3554012</v>
      </c>
      <c r="AB36" s="18">
        <v>1002.86</v>
      </c>
      <c r="AC36" s="18">
        <v>0</v>
      </c>
      <c r="AD36" s="19">
        <f t="shared" si="13"/>
        <v>1002.86</v>
      </c>
      <c r="AE36" s="18">
        <v>11</v>
      </c>
      <c r="AF36" s="21">
        <v>43</v>
      </c>
      <c r="AG36" s="19">
        <f t="shared" si="14"/>
        <v>517476</v>
      </c>
      <c r="AH36" s="19">
        <f t="shared" si="15"/>
        <v>4071488</v>
      </c>
      <c r="AI36" s="19">
        <f t="shared" si="16"/>
        <v>73287</v>
      </c>
      <c r="AJ36" s="19">
        <f t="shared" si="17"/>
        <v>4144775</v>
      </c>
      <c r="AK36" s="19">
        <f t="shared" si="18"/>
        <v>207239</v>
      </c>
      <c r="AL36" s="21"/>
      <c r="AM36" s="19">
        <f t="shared" si="19"/>
        <v>3937536</v>
      </c>
      <c r="AN36" s="18">
        <v>668.55</v>
      </c>
      <c r="AO36" s="18">
        <v>0</v>
      </c>
      <c r="AP36" s="19">
        <f t="shared" si="20"/>
        <v>668.55</v>
      </c>
      <c r="AQ36" s="18">
        <v>11</v>
      </c>
      <c r="AR36" s="21">
        <v>443</v>
      </c>
      <c r="AS36" s="19">
        <f t="shared" si="21"/>
        <v>3554012</v>
      </c>
      <c r="AT36" s="18">
        <v>1002.86</v>
      </c>
      <c r="AU36" s="18">
        <v>0</v>
      </c>
      <c r="AV36" s="19">
        <f t="shared" si="22"/>
        <v>1002.86</v>
      </c>
      <c r="AW36" s="18">
        <v>11</v>
      </c>
      <c r="AX36" s="21">
        <v>43</v>
      </c>
      <c r="AY36" s="19">
        <f t="shared" si="23"/>
        <v>517476</v>
      </c>
      <c r="AZ36" s="19">
        <f t="shared" si="24"/>
        <v>4071488</v>
      </c>
      <c r="BA36" s="19">
        <f t="shared" si="25"/>
        <v>73287</v>
      </c>
      <c r="BB36" s="19">
        <f t="shared" si="26"/>
        <v>4144775</v>
      </c>
      <c r="BC36" s="19">
        <f t="shared" si="1"/>
        <v>207239</v>
      </c>
      <c r="BD36" s="21"/>
      <c r="BE36" s="19">
        <f t="shared" si="27"/>
        <v>3937536</v>
      </c>
    </row>
    <row r="37" spans="1:57" ht="18.75" customHeight="1">
      <c r="A37" s="20" t="s">
        <v>48</v>
      </c>
      <c r="B37" s="21">
        <v>45964229</v>
      </c>
      <c r="C37" s="18">
        <v>44034379</v>
      </c>
      <c r="D37" s="18">
        <v>668.55</v>
      </c>
      <c r="E37" s="18">
        <v>0</v>
      </c>
      <c r="F37" s="19">
        <f t="shared" si="2"/>
        <v>668.55</v>
      </c>
      <c r="G37" s="18">
        <v>11</v>
      </c>
      <c r="H37" s="21">
        <v>5736</v>
      </c>
      <c r="I37" s="19">
        <f t="shared" si="3"/>
        <v>46017634</v>
      </c>
      <c r="J37" s="18">
        <v>1002.86</v>
      </c>
      <c r="K37" s="18">
        <v>0</v>
      </c>
      <c r="L37" s="19">
        <f t="shared" si="4"/>
        <v>1002.86</v>
      </c>
      <c r="M37" s="18">
        <v>11</v>
      </c>
      <c r="N37" s="21">
        <v>105</v>
      </c>
      <c r="O37" s="19">
        <f t="shared" si="5"/>
        <v>1263604</v>
      </c>
      <c r="P37" s="19">
        <f t="shared" si="6"/>
        <v>47281238</v>
      </c>
      <c r="Q37" s="19">
        <f t="shared" si="7"/>
        <v>851062</v>
      </c>
      <c r="R37" s="19">
        <f t="shared" si="8"/>
        <v>48132300</v>
      </c>
      <c r="S37" s="19">
        <f t="shared" si="9"/>
        <v>2406615</v>
      </c>
      <c r="T37" s="21"/>
      <c r="U37" s="19">
        <f t="shared" si="10"/>
        <v>45725685</v>
      </c>
      <c r="V37" s="18">
        <v>668.55</v>
      </c>
      <c r="W37" s="18">
        <v>0</v>
      </c>
      <c r="X37" s="19">
        <f t="shared" si="11"/>
        <v>668.55</v>
      </c>
      <c r="Y37" s="18">
        <v>11</v>
      </c>
      <c r="Z37" s="21">
        <v>5736</v>
      </c>
      <c r="AA37" s="19">
        <f t="shared" si="12"/>
        <v>46017634</v>
      </c>
      <c r="AB37" s="18">
        <v>1002.86</v>
      </c>
      <c r="AC37" s="18">
        <v>0</v>
      </c>
      <c r="AD37" s="19">
        <f t="shared" si="13"/>
        <v>1002.86</v>
      </c>
      <c r="AE37" s="18">
        <v>11</v>
      </c>
      <c r="AF37" s="21">
        <v>105</v>
      </c>
      <c r="AG37" s="19">
        <f t="shared" si="14"/>
        <v>1263604</v>
      </c>
      <c r="AH37" s="19">
        <f t="shared" si="15"/>
        <v>47281238</v>
      </c>
      <c r="AI37" s="19">
        <f t="shared" si="16"/>
        <v>851062</v>
      </c>
      <c r="AJ37" s="19">
        <f t="shared" si="17"/>
        <v>48132300</v>
      </c>
      <c r="AK37" s="19">
        <f t="shared" si="18"/>
        <v>2406615</v>
      </c>
      <c r="AL37" s="21"/>
      <c r="AM37" s="19">
        <f t="shared" si="19"/>
        <v>45725685</v>
      </c>
      <c r="AN37" s="18">
        <v>668.55</v>
      </c>
      <c r="AO37" s="18">
        <v>0</v>
      </c>
      <c r="AP37" s="19">
        <f t="shared" si="20"/>
        <v>668.55</v>
      </c>
      <c r="AQ37" s="18">
        <v>11</v>
      </c>
      <c r="AR37" s="21">
        <v>5736</v>
      </c>
      <c r="AS37" s="19">
        <f t="shared" si="21"/>
        <v>46017634</v>
      </c>
      <c r="AT37" s="18">
        <v>1002.86</v>
      </c>
      <c r="AU37" s="18">
        <v>0</v>
      </c>
      <c r="AV37" s="19">
        <f t="shared" si="22"/>
        <v>1002.86</v>
      </c>
      <c r="AW37" s="18">
        <v>11</v>
      </c>
      <c r="AX37" s="21">
        <v>105</v>
      </c>
      <c r="AY37" s="19">
        <f t="shared" si="23"/>
        <v>1263604</v>
      </c>
      <c r="AZ37" s="19">
        <f t="shared" si="24"/>
        <v>47281238</v>
      </c>
      <c r="BA37" s="19">
        <f t="shared" si="25"/>
        <v>851062</v>
      </c>
      <c r="BB37" s="19">
        <f t="shared" si="26"/>
        <v>48132300</v>
      </c>
      <c r="BC37" s="19">
        <f t="shared" si="1"/>
        <v>2406615</v>
      </c>
      <c r="BD37" s="21"/>
      <c r="BE37" s="19">
        <f t="shared" si="27"/>
        <v>45725685</v>
      </c>
    </row>
    <row r="38" spans="1:57" ht="18.75" customHeight="1">
      <c r="A38" s="20" t="s">
        <v>49</v>
      </c>
      <c r="B38" s="21">
        <v>207844939</v>
      </c>
      <c r="C38" s="18">
        <v>191404949</v>
      </c>
      <c r="D38" s="18">
        <v>668.55</v>
      </c>
      <c r="E38" s="18">
        <v>0</v>
      </c>
      <c r="F38" s="19">
        <f t="shared" si="2"/>
        <v>668.55</v>
      </c>
      <c r="G38" s="18">
        <v>11</v>
      </c>
      <c r="H38" s="21">
        <v>26647</v>
      </c>
      <c r="I38" s="19">
        <f t="shared" si="3"/>
        <v>213778222</v>
      </c>
      <c r="J38" s="18">
        <v>1002.86</v>
      </c>
      <c r="K38" s="18">
        <v>0</v>
      </c>
      <c r="L38" s="19">
        <f t="shared" si="4"/>
        <v>1002.86</v>
      </c>
      <c r="M38" s="18">
        <v>11</v>
      </c>
      <c r="N38" s="21">
        <v>291</v>
      </c>
      <c r="O38" s="19">
        <f t="shared" si="5"/>
        <v>3501987</v>
      </c>
      <c r="P38" s="19">
        <f t="shared" si="6"/>
        <v>217280209</v>
      </c>
      <c r="Q38" s="19">
        <f t="shared" si="7"/>
        <v>3911044</v>
      </c>
      <c r="R38" s="19">
        <f t="shared" si="8"/>
        <v>221191253</v>
      </c>
      <c r="S38" s="19">
        <f t="shared" si="9"/>
        <v>11059563</v>
      </c>
      <c r="T38" s="21"/>
      <c r="U38" s="19">
        <f t="shared" si="10"/>
        <v>210131690</v>
      </c>
      <c r="V38" s="18">
        <v>668.55</v>
      </c>
      <c r="W38" s="18">
        <v>0</v>
      </c>
      <c r="X38" s="19">
        <f t="shared" si="11"/>
        <v>668.55</v>
      </c>
      <c r="Y38" s="18">
        <v>11</v>
      </c>
      <c r="Z38" s="21">
        <v>26647</v>
      </c>
      <c r="AA38" s="19">
        <f t="shared" si="12"/>
        <v>213778222</v>
      </c>
      <c r="AB38" s="18">
        <v>1002.86</v>
      </c>
      <c r="AC38" s="18">
        <v>0</v>
      </c>
      <c r="AD38" s="19">
        <f t="shared" si="13"/>
        <v>1002.86</v>
      </c>
      <c r="AE38" s="18">
        <v>11</v>
      </c>
      <c r="AF38" s="21">
        <v>291</v>
      </c>
      <c r="AG38" s="19">
        <f t="shared" si="14"/>
        <v>3501987</v>
      </c>
      <c r="AH38" s="19">
        <f t="shared" si="15"/>
        <v>217280209</v>
      </c>
      <c r="AI38" s="19">
        <f t="shared" si="16"/>
        <v>3911044</v>
      </c>
      <c r="AJ38" s="19">
        <f t="shared" si="17"/>
        <v>221191253</v>
      </c>
      <c r="AK38" s="19">
        <f t="shared" si="18"/>
        <v>11059563</v>
      </c>
      <c r="AL38" s="21"/>
      <c r="AM38" s="19">
        <f t="shared" si="19"/>
        <v>210131690</v>
      </c>
      <c r="AN38" s="18">
        <v>668.55</v>
      </c>
      <c r="AO38" s="18">
        <v>0</v>
      </c>
      <c r="AP38" s="19">
        <f t="shared" si="20"/>
        <v>668.55</v>
      </c>
      <c r="AQ38" s="18">
        <v>11</v>
      </c>
      <c r="AR38" s="21">
        <v>26647</v>
      </c>
      <c r="AS38" s="19">
        <f t="shared" si="21"/>
        <v>213778222</v>
      </c>
      <c r="AT38" s="18">
        <v>1002.86</v>
      </c>
      <c r="AU38" s="18">
        <v>0</v>
      </c>
      <c r="AV38" s="19">
        <f t="shared" si="22"/>
        <v>1002.86</v>
      </c>
      <c r="AW38" s="18">
        <v>11</v>
      </c>
      <c r="AX38" s="21">
        <v>291</v>
      </c>
      <c r="AY38" s="19">
        <f t="shared" si="23"/>
        <v>3501987</v>
      </c>
      <c r="AZ38" s="19">
        <f t="shared" si="24"/>
        <v>217280209</v>
      </c>
      <c r="BA38" s="19">
        <f t="shared" si="25"/>
        <v>3911044</v>
      </c>
      <c r="BB38" s="19">
        <f t="shared" si="26"/>
        <v>221191253</v>
      </c>
      <c r="BC38" s="19">
        <f t="shared" si="1"/>
        <v>11059563</v>
      </c>
      <c r="BD38" s="21"/>
      <c r="BE38" s="19">
        <f t="shared" si="27"/>
        <v>210131690</v>
      </c>
    </row>
    <row r="39" spans="1:57" ht="18.75" customHeight="1">
      <c r="A39" s="20" t="s">
        <v>50</v>
      </c>
      <c r="B39" s="21">
        <v>39752722</v>
      </c>
      <c r="C39" s="18">
        <v>38368261</v>
      </c>
      <c r="D39" s="18">
        <v>668.55</v>
      </c>
      <c r="E39" s="18">
        <v>0</v>
      </c>
      <c r="F39" s="19">
        <f t="shared" si="2"/>
        <v>668.55</v>
      </c>
      <c r="G39" s="18">
        <v>11</v>
      </c>
      <c r="H39" s="21">
        <v>5109</v>
      </c>
      <c r="I39" s="19">
        <f t="shared" si="3"/>
        <v>40987463</v>
      </c>
      <c r="J39" s="18">
        <v>1002.86</v>
      </c>
      <c r="K39" s="18">
        <v>0</v>
      </c>
      <c r="L39" s="19">
        <f t="shared" si="4"/>
        <v>1002.86</v>
      </c>
      <c r="M39" s="18">
        <v>11</v>
      </c>
      <c r="N39" s="21">
        <v>18</v>
      </c>
      <c r="O39" s="19">
        <f t="shared" si="5"/>
        <v>216618</v>
      </c>
      <c r="P39" s="19">
        <f t="shared" si="6"/>
        <v>41204081</v>
      </c>
      <c r="Q39" s="19">
        <f t="shared" si="7"/>
        <v>741673</v>
      </c>
      <c r="R39" s="19">
        <f t="shared" si="8"/>
        <v>41945754</v>
      </c>
      <c r="S39" s="19">
        <f t="shared" si="9"/>
        <v>2097288</v>
      </c>
      <c r="T39" s="21"/>
      <c r="U39" s="19">
        <f t="shared" si="10"/>
        <v>39848466</v>
      </c>
      <c r="V39" s="18">
        <v>668.55</v>
      </c>
      <c r="W39" s="18">
        <v>0</v>
      </c>
      <c r="X39" s="19">
        <f t="shared" si="11"/>
        <v>668.55</v>
      </c>
      <c r="Y39" s="18">
        <v>11</v>
      </c>
      <c r="Z39" s="21">
        <v>5109</v>
      </c>
      <c r="AA39" s="19">
        <f t="shared" si="12"/>
        <v>40987463</v>
      </c>
      <c r="AB39" s="18">
        <v>1002.86</v>
      </c>
      <c r="AC39" s="18">
        <v>0</v>
      </c>
      <c r="AD39" s="19">
        <f t="shared" si="13"/>
        <v>1002.86</v>
      </c>
      <c r="AE39" s="18">
        <v>11</v>
      </c>
      <c r="AF39" s="21">
        <v>18</v>
      </c>
      <c r="AG39" s="19">
        <f t="shared" si="14"/>
        <v>216618</v>
      </c>
      <c r="AH39" s="19">
        <f t="shared" si="15"/>
        <v>41204081</v>
      </c>
      <c r="AI39" s="19">
        <f t="shared" si="16"/>
        <v>741673</v>
      </c>
      <c r="AJ39" s="19">
        <f t="shared" si="17"/>
        <v>41945754</v>
      </c>
      <c r="AK39" s="19">
        <f t="shared" si="18"/>
        <v>2097288</v>
      </c>
      <c r="AL39" s="21"/>
      <c r="AM39" s="19">
        <f t="shared" si="19"/>
        <v>39848466</v>
      </c>
      <c r="AN39" s="18">
        <v>668.55</v>
      </c>
      <c r="AO39" s="18">
        <v>0</v>
      </c>
      <c r="AP39" s="19">
        <f t="shared" si="20"/>
        <v>668.55</v>
      </c>
      <c r="AQ39" s="18">
        <v>11</v>
      </c>
      <c r="AR39" s="21">
        <v>5109</v>
      </c>
      <c r="AS39" s="19">
        <f t="shared" si="21"/>
        <v>40987463</v>
      </c>
      <c r="AT39" s="18">
        <v>1002.86</v>
      </c>
      <c r="AU39" s="18">
        <v>0</v>
      </c>
      <c r="AV39" s="19">
        <f t="shared" si="22"/>
        <v>1002.86</v>
      </c>
      <c r="AW39" s="18">
        <v>11</v>
      </c>
      <c r="AX39" s="21">
        <v>18</v>
      </c>
      <c r="AY39" s="19">
        <f t="shared" si="23"/>
        <v>216618</v>
      </c>
      <c r="AZ39" s="19">
        <f t="shared" si="24"/>
        <v>41204081</v>
      </c>
      <c r="BA39" s="19">
        <f t="shared" si="25"/>
        <v>741673</v>
      </c>
      <c r="BB39" s="19">
        <f t="shared" si="26"/>
        <v>41945754</v>
      </c>
      <c r="BC39" s="19">
        <f t="shared" si="1"/>
        <v>2097288</v>
      </c>
      <c r="BD39" s="21"/>
      <c r="BE39" s="19">
        <f t="shared" si="27"/>
        <v>39848466</v>
      </c>
    </row>
    <row r="40" spans="1:57" ht="18.75" customHeight="1">
      <c r="A40" s="20" t="s">
        <v>51</v>
      </c>
      <c r="B40" s="21">
        <v>9338862</v>
      </c>
      <c r="C40" s="18">
        <v>8971002</v>
      </c>
      <c r="D40" s="18">
        <v>668.55</v>
      </c>
      <c r="E40" s="18">
        <v>0</v>
      </c>
      <c r="F40" s="19">
        <f t="shared" si="2"/>
        <v>668.55</v>
      </c>
      <c r="G40" s="18">
        <v>11</v>
      </c>
      <c r="H40" s="21">
        <v>1166</v>
      </c>
      <c r="I40" s="19">
        <f t="shared" si="3"/>
        <v>9354352</v>
      </c>
      <c r="J40" s="18">
        <v>1002.86</v>
      </c>
      <c r="K40" s="18">
        <v>0</v>
      </c>
      <c r="L40" s="19">
        <f t="shared" si="4"/>
        <v>1002.86</v>
      </c>
      <c r="M40" s="18">
        <v>11</v>
      </c>
      <c r="N40" s="21">
        <v>21</v>
      </c>
      <c r="O40" s="19">
        <f t="shared" si="5"/>
        <v>252721</v>
      </c>
      <c r="P40" s="19">
        <f t="shared" si="6"/>
        <v>9607073</v>
      </c>
      <c r="Q40" s="19">
        <f t="shared" si="7"/>
        <v>172927</v>
      </c>
      <c r="R40" s="19">
        <f t="shared" si="8"/>
        <v>9780000</v>
      </c>
      <c r="S40" s="19">
        <f t="shared" si="9"/>
        <v>489000</v>
      </c>
      <c r="T40" s="21"/>
      <c r="U40" s="19">
        <f t="shared" si="10"/>
        <v>9291000</v>
      </c>
      <c r="V40" s="18">
        <v>668.55</v>
      </c>
      <c r="W40" s="18">
        <v>0</v>
      </c>
      <c r="X40" s="19">
        <f t="shared" si="11"/>
        <v>668.55</v>
      </c>
      <c r="Y40" s="18">
        <v>11</v>
      </c>
      <c r="Z40" s="21">
        <v>1166</v>
      </c>
      <c r="AA40" s="19">
        <f t="shared" si="12"/>
        <v>9354352</v>
      </c>
      <c r="AB40" s="18">
        <v>1002.86</v>
      </c>
      <c r="AC40" s="18">
        <v>0</v>
      </c>
      <c r="AD40" s="19">
        <f t="shared" si="13"/>
        <v>1002.86</v>
      </c>
      <c r="AE40" s="18">
        <v>11</v>
      </c>
      <c r="AF40" s="21">
        <v>21</v>
      </c>
      <c r="AG40" s="19">
        <f t="shared" si="14"/>
        <v>252721</v>
      </c>
      <c r="AH40" s="19">
        <f t="shared" si="15"/>
        <v>9607073</v>
      </c>
      <c r="AI40" s="19">
        <f t="shared" si="16"/>
        <v>172927</v>
      </c>
      <c r="AJ40" s="19">
        <f t="shared" si="17"/>
        <v>9780000</v>
      </c>
      <c r="AK40" s="19">
        <f t="shared" si="18"/>
        <v>489000</v>
      </c>
      <c r="AL40" s="21"/>
      <c r="AM40" s="19">
        <f t="shared" si="19"/>
        <v>9291000</v>
      </c>
      <c r="AN40" s="18">
        <v>668.55</v>
      </c>
      <c r="AO40" s="18">
        <v>0</v>
      </c>
      <c r="AP40" s="19">
        <f t="shared" si="20"/>
        <v>668.55</v>
      </c>
      <c r="AQ40" s="18">
        <v>11</v>
      </c>
      <c r="AR40" s="21">
        <v>1166</v>
      </c>
      <c r="AS40" s="19">
        <f t="shared" si="21"/>
        <v>9354352</v>
      </c>
      <c r="AT40" s="18">
        <v>1002.86</v>
      </c>
      <c r="AU40" s="18">
        <v>0</v>
      </c>
      <c r="AV40" s="19">
        <f t="shared" si="22"/>
        <v>1002.86</v>
      </c>
      <c r="AW40" s="18">
        <v>11</v>
      </c>
      <c r="AX40" s="21">
        <v>21</v>
      </c>
      <c r="AY40" s="19">
        <f t="shared" si="23"/>
        <v>252721</v>
      </c>
      <c r="AZ40" s="19">
        <f t="shared" si="24"/>
        <v>9607073</v>
      </c>
      <c r="BA40" s="19">
        <f t="shared" si="25"/>
        <v>172927</v>
      </c>
      <c r="BB40" s="19">
        <f t="shared" si="26"/>
        <v>9780000</v>
      </c>
      <c r="BC40" s="19">
        <f t="shared" si="1"/>
        <v>489000</v>
      </c>
      <c r="BD40" s="21"/>
      <c r="BE40" s="19">
        <f t="shared" si="27"/>
        <v>9291000</v>
      </c>
    </row>
    <row r="41" spans="1:57" ht="18.75" customHeight="1">
      <c r="A41" s="20" t="s">
        <v>52</v>
      </c>
      <c r="B41" s="21">
        <v>7104330</v>
      </c>
      <c r="C41" s="18">
        <v>7538627</v>
      </c>
      <c r="D41" s="18">
        <v>668.55</v>
      </c>
      <c r="E41" s="18">
        <v>0</v>
      </c>
      <c r="F41" s="19">
        <f t="shared" si="2"/>
        <v>668.55</v>
      </c>
      <c r="G41" s="18">
        <v>11</v>
      </c>
      <c r="H41" s="21">
        <v>863</v>
      </c>
      <c r="I41" s="19">
        <f t="shared" si="3"/>
        <v>6923504</v>
      </c>
      <c r="J41" s="18">
        <v>1002.86</v>
      </c>
      <c r="K41" s="18">
        <v>0</v>
      </c>
      <c r="L41" s="19">
        <f t="shared" si="4"/>
        <v>1002.86</v>
      </c>
      <c r="M41" s="18">
        <v>11</v>
      </c>
      <c r="N41" s="21">
        <v>19</v>
      </c>
      <c r="O41" s="19">
        <f t="shared" si="5"/>
        <v>228652</v>
      </c>
      <c r="P41" s="19">
        <f t="shared" si="6"/>
        <v>7152156</v>
      </c>
      <c r="Q41" s="19">
        <f t="shared" si="7"/>
        <v>128739</v>
      </c>
      <c r="R41" s="19">
        <f t="shared" si="8"/>
        <v>7280895</v>
      </c>
      <c r="S41" s="19">
        <f t="shared" si="9"/>
        <v>364045</v>
      </c>
      <c r="T41" s="21"/>
      <c r="U41" s="19">
        <f t="shared" si="10"/>
        <v>6916850</v>
      </c>
      <c r="V41" s="18">
        <v>668.55</v>
      </c>
      <c r="W41" s="18">
        <v>0</v>
      </c>
      <c r="X41" s="19">
        <f t="shared" si="11"/>
        <v>668.55</v>
      </c>
      <c r="Y41" s="18">
        <v>11</v>
      </c>
      <c r="Z41" s="21">
        <v>863</v>
      </c>
      <c r="AA41" s="19">
        <f t="shared" si="12"/>
        <v>6923504</v>
      </c>
      <c r="AB41" s="18">
        <v>1002.86</v>
      </c>
      <c r="AC41" s="18">
        <v>0</v>
      </c>
      <c r="AD41" s="19">
        <f t="shared" si="13"/>
        <v>1002.86</v>
      </c>
      <c r="AE41" s="18">
        <v>11</v>
      </c>
      <c r="AF41" s="21">
        <v>19</v>
      </c>
      <c r="AG41" s="19">
        <f t="shared" si="14"/>
        <v>228652</v>
      </c>
      <c r="AH41" s="19">
        <f t="shared" si="15"/>
        <v>7152156</v>
      </c>
      <c r="AI41" s="19">
        <f t="shared" si="16"/>
        <v>128739</v>
      </c>
      <c r="AJ41" s="19">
        <f t="shared" si="17"/>
        <v>7280895</v>
      </c>
      <c r="AK41" s="19">
        <f t="shared" si="18"/>
        <v>364045</v>
      </c>
      <c r="AL41" s="21"/>
      <c r="AM41" s="19">
        <f t="shared" si="19"/>
        <v>6916850</v>
      </c>
      <c r="AN41" s="18">
        <v>668.55</v>
      </c>
      <c r="AO41" s="18">
        <v>0</v>
      </c>
      <c r="AP41" s="19">
        <f t="shared" si="20"/>
        <v>668.55</v>
      </c>
      <c r="AQ41" s="18">
        <v>11</v>
      </c>
      <c r="AR41" s="21">
        <v>863</v>
      </c>
      <c r="AS41" s="19">
        <f t="shared" si="21"/>
        <v>6923504</v>
      </c>
      <c r="AT41" s="18">
        <v>1002.86</v>
      </c>
      <c r="AU41" s="18">
        <v>0</v>
      </c>
      <c r="AV41" s="19">
        <f t="shared" si="22"/>
        <v>1002.86</v>
      </c>
      <c r="AW41" s="18">
        <v>11</v>
      </c>
      <c r="AX41" s="21">
        <v>19</v>
      </c>
      <c r="AY41" s="19">
        <f t="shared" si="23"/>
        <v>228652</v>
      </c>
      <c r="AZ41" s="19">
        <f t="shared" si="24"/>
        <v>7152156</v>
      </c>
      <c r="BA41" s="19">
        <f t="shared" si="25"/>
        <v>128739</v>
      </c>
      <c r="BB41" s="19">
        <f t="shared" si="26"/>
        <v>7280895</v>
      </c>
      <c r="BC41" s="19">
        <f t="shared" si="1"/>
        <v>364045</v>
      </c>
      <c r="BD41" s="21"/>
      <c r="BE41" s="19">
        <f t="shared" si="27"/>
        <v>6916850</v>
      </c>
    </row>
    <row r="42" spans="1:57" ht="18.75" customHeight="1">
      <c r="A42" s="20" t="s">
        <v>53</v>
      </c>
      <c r="B42" s="21"/>
      <c r="C42" s="18">
        <v>26030932</v>
      </c>
      <c r="D42" s="21"/>
      <c r="E42" s="21"/>
      <c r="F42" s="19"/>
      <c r="G42" s="21"/>
      <c r="H42" s="21"/>
      <c r="I42" s="19"/>
      <c r="J42" s="18">
        <v>1002.86</v>
      </c>
      <c r="K42" s="21"/>
      <c r="L42" s="19"/>
      <c r="M42" s="21"/>
      <c r="N42" s="21"/>
      <c r="O42" s="19"/>
      <c r="P42" s="19"/>
      <c r="Q42" s="19"/>
      <c r="R42" s="19"/>
      <c r="S42" s="19"/>
      <c r="T42" s="21"/>
      <c r="U42" s="19">
        <f>SUM(S9:S41)+T42</f>
        <v>27428111</v>
      </c>
      <c r="V42" s="21"/>
      <c r="W42" s="21"/>
      <c r="X42" s="19"/>
      <c r="Y42" s="21"/>
      <c r="Z42" s="21"/>
      <c r="AA42" s="19"/>
      <c r="AB42" s="21"/>
      <c r="AC42" s="21"/>
      <c r="AD42" s="19"/>
      <c r="AE42" s="21"/>
      <c r="AF42" s="21"/>
      <c r="AG42" s="19"/>
      <c r="AH42" s="19"/>
      <c r="AI42" s="19"/>
      <c r="AJ42" s="19"/>
      <c r="AK42" s="19"/>
      <c r="AL42" s="21"/>
      <c r="AM42" s="19">
        <f>SUM(AK9:AK41)+AL42</f>
        <v>27428111</v>
      </c>
      <c r="AN42" s="21"/>
      <c r="AO42" s="21"/>
      <c r="AP42" s="19"/>
      <c r="AQ42" s="21"/>
      <c r="AR42" s="21"/>
      <c r="AS42" s="19"/>
      <c r="AT42" s="21"/>
      <c r="AU42" s="21"/>
      <c r="AV42" s="19"/>
      <c r="AW42" s="21"/>
      <c r="AX42" s="21"/>
      <c r="AY42" s="19"/>
      <c r="AZ42" s="19"/>
      <c r="BA42" s="19"/>
      <c r="BB42" s="19"/>
      <c r="BC42" s="19"/>
      <c r="BD42" s="21"/>
      <c r="BE42" s="19">
        <f>SUM(BC9:BC41)+BD42</f>
        <v>27428111</v>
      </c>
    </row>
    <row r="43" spans="1:57"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</row>
    <row r="44" spans="1:57"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</row>
    <row r="45" spans="1:57"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</row>
    <row r="46" spans="1:57"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</row>
    <row r="47" spans="1:57"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</row>
    <row r="48" spans="1:57"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</row>
    <row r="49" spans="21:48"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</row>
    <row r="50" spans="21:48"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</row>
    <row r="51" spans="21:48"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</row>
    <row r="52" spans="21:48"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</row>
    <row r="53" spans="21:48"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</row>
    <row r="54" spans="21:48"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</row>
    <row r="55" spans="21:48"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</row>
    <row r="56" spans="21:48"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</row>
    <row r="57" spans="21:48"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</row>
    <row r="58" spans="21:48"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</row>
    <row r="59" spans="21:48"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</row>
    <row r="60" spans="21:48"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</row>
    <row r="61" spans="21:48"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</row>
    <row r="62" spans="21:48"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</row>
    <row r="63" spans="21:48"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</row>
    <row r="64" spans="21:48"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</row>
    <row r="65" spans="21:48"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</row>
    <row r="66" spans="21:48"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</row>
    <row r="67" spans="21:48"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</row>
    <row r="68" spans="21:48"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</row>
    <row r="69" spans="21:48"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</row>
    <row r="70" spans="21:48"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</row>
    <row r="71" spans="21:48"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</row>
    <row r="72" spans="21:48"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</row>
    <row r="73" spans="21:48"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</row>
    <row r="74" spans="21:48"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</row>
    <row r="75" spans="21:48"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</row>
    <row r="76" spans="21:48"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</row>
    <row r="77" spans="21:48"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</row>
    <row r="78" spans="21:48"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</row>
    <row r="79" spans="21:48"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</row>
    <row r="80" spans="21:48"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</row>
    <row r="81" spans="21:48"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</row>
    <row r="82" spans="21:48"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</row>
    <row r="83" spans="21:48"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</row>
    <row r="84" spans="21:48"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</row>
    <row r="85" spans="21:48"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</row>
    <row r="86" spans="21:48"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</row>
    <row r="87" spans="21:48"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</row>
    <row r="88" spans="21:48"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</row>
    <row r="89" spans="21:48"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</row>
    <row r="90" spans="21:48"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</row>
    <row r="91" spans="21:48"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</row>
    <row r="92" spans="21:48"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</row>
    <row r="93" spans="21:48"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</row>
    <row r="94" spans="21:48"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</row>
    <row r="95" spans="21:48"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</row>
    <row r="96" spans="21:48"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</row>
    <row r="97" spans="21:48"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</row>
    <row r="98" spans="21:48"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</row>
    <row r="99" spans="21:48"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</row>
    <row r="100" spans="21:48"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</row>
    <row r="101" spans="21:48"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</row>
    <row r="102" spans="21:48"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</row>
    <row r="103" spans="21:48"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</row>
    <row r="104" spans="21:48"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</row>
    <row r="105" spans="21:48"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</row>
    <row r="106" spans="21:48"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</row>
    <row r="107" spans="21:48"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</row>
    <row r="108" spans="21:48"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</row>
    <row r="109" spans="21:48"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</row>
    <row r="110" spans="21:48"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</row>
    <row r="111" spans="21:48"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</row>
    <row r="112" spans="21:48"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</row>
    <row r="113" spans="21:48"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</row>
    <row r="114" spans="21:48"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</row>
    <row r="115" spans="21:48"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</row>
    <row r="116" spans="21:48"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</row>
    <row r="117" spans="21:48"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</row>
    <row r="118" spans="21:48"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</row>
    <row r="119" spans="21:48"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</row>
    <row r="120" spans="21:48"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</row>
    <row r="121" spans="21:48"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</row>
    <row r="122" spans="21:48"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</row>
    <row r="123" spans="21:48"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</row>
    <row r="124" spans="21:48"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</row>
    <row r="125" spans="21:48"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</row>
    <row r="126" spans="21:48"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</row>
    <row r="127" spans="21:48"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</row>
    <row r="128" spans="21:48"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</row>
    <row r="129" spans="21:48"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</row>
    <row r="130" spans="21:48"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</row>
    <row r="131" spans="21:48"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</row>
    <row r="132" spans="21:48"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</row>
    <row r="133" spans="21:48"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</row>
    <row r="134" spans="21:48"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</row>
    <row r="135" spans="21:48"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</row>
    <row r="136" spans="21:48"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</row>
    <row r="137" spans="21:48"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</row>
    <row r="138" spans="21:48"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</row>
    <row r="139" spans="21:48"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</row>
    <row r="140" spans="21:48"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</row>
    <row r="141" spans="21:48"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</row>
    <row r="142" spans="21:48"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</row>
    <row r="143" spans="21:48"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</row>
    <row r="144" spans="21:48"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</row>
    <row r="145" spans="21:48"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</row>
    <row r="146" spans="21:48"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</row>
    <row r="147" spans="21:48"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</row>
    <row r="148" spans="21:48"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</row>
    <row r="149" spans="21:48"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</row>
    <row r="150" spans="21:48"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</row>
    <row r="151" spans="21:48"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</row>
    <row r="152" spans="21:48"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</row>
    <row r="153" spans="21:48"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</row>
    <row r="154" spans="21:48"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</row>
    <row r="155" spans="21:48"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</row>
    <row r="156" spans="21:48"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</row>
    <row r="157" spans="21:48"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</row>
    <row r="158" spans="21:48"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</row>
    <row r="159" spans="21:48"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</row>
    <row r="160" spans="21:48"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</row>
    <row r="161" spans="21:48"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</row>
    <row r="162" spans="21:48"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</row>
    <row r="163" spans="21:48"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</row>
    <row r="164" spans="21:48"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</row>
    <row r="165" spans="21:48"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</row>
    <row r="166" spans="21:48"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</row>
    <row r="167" spans="21:48"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</row>
    <row r="168" spans="21:48"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</row>
  </sheetData>
  <mergeCells count="31">
    <mergeCell ref="AN4:BE4"/>
    <mergeCell ref="B5:B6"/>
    <mergeCell ref="C5:C6"/>
    <mergeCell ref="D5:I5"/>
    <mergeCell ref="J5:O5"/>
    <mergeCell ref="P5:P6"/>
    <mergeCell ref="Q5:Q6"/>
    <mergeCell ref="S5:S6"/>
    <mergeCell ref="T5:T6"/>
    <mergeCell ref="U5:U6"/>
    <mergeCell ref="V5:AA5"/>
    <mergeCell ref="AB5:AG5"/>
    <mergeCell ref="AM5:AM6"/>
    <mergeCell ref="R5:R6"/>
    <mergeCell ref="T1:U1"/>
    <mergeCell ref="A4:A6"/>
    <mergeCell ref="D4:U4"/>
    <mergeCell ref="V4:AM4"/>
    <mergeCell ref="AH5:AH6"/>
    <mergeCell ref="AI5:AI6"/>
    <mergeCell ref="AJ5:AJ6"/>
    <mergeCell ref="AK5:AK6"/>
    <mergeCell ref="AL5:AL6"/>
    <mergeCell ref="BD5:BD6"/>
    <mergeCell ref="BE5:BE6"/>
    <mergeCell ref="AN5:AS5"/>
    <mergeCell ref="AT5:AY5"/>
    <mergeCell ref="AZ5:AZ6"/>
    <mergeCell ref="BA5:BA6"/>
    <mergeCell ref="BB5:BB6"/>
    <mergeCell ref="BC5:BC6"/>
  </mergeCells>
  <pageMargins left="0.19685039370078741" right="0.19685039370078741" top="0.74803149606299213" bottom="0.74803149606299213" header="0.31496062992125984" footer="0.31496062992125984"/>
  <pageSetup paperSize="9" scale="43" orientation="landscape" r:id="rId1"/>
  <colBreaks count="2" manualBreakCount="2">
    <brk id="21" max="1048575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ИТОГ</vt:lpstr>
      <vt:lpstr>systemquery</vt:lpstr>
      <vt:lpstr>Реквизиты документа</vt:lpstr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Болотова</dc:creator>
  <cp:lastModifiedBy>Zvyagina_I</cp:lastModifiedBy>
  <cp:lastPrinted>2024-10-11T12:51:31Z</cp:lastPrinted>
  <dcterms:created xsi:type="dcterms:W3CDTF">2006-09-28T05:33:49Z</dcterms:created>
  <dcterms:modified xsi:type="dcterms:W3CDTF">2024-10-11T12:51:37Z</dcterms:modified>
</cp:coreProperties>
</file>