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 tabRatio="603"/>
  </bookViews>
  <sheets>
    <sheet name="Расходы по Р,ПР" sheetId="1" r:id="rId1"/>
  </sheets>
  <definedNames>
    <definedName name="_xlnm.Print_Titles" localSheetId="0">'Расходы по Р,ПР'!$6:$6</definedName>
    <definedName name="_xlnm.Print_Area" localSheetId="0">'Расходы по Р,ПР'!$A$1:$F$89</definedName>
  </definedNames>
  <calcPr calcId="125725"/>
</workbook>
</file>

<file path=xl/calcChain.xml><?xml version="1.0" encoding="utf-8"?>
<calcChain xmlns="http://schemas.openxmlformats.org/spreadsheetml/2006/main">
  <c r="D8" i="1"/>
  <c r="D18" l="1"/>
  <c r="C86"/>
  <c r="C84"/>
  <c r="C80"/>
  <c r="C75"/>
  <c r="C69"/>
  <c r="C60"/>
  <c r="C56"/>
  <c r="C47"/>
  <c r="C42"/>
  <c r="C37"/>
  <c r="C26"/>
  <c r="C21"/>
  <c r="C18"/>
  <c r="C8"/>
  <c r="E28"/>
  <c r="D26"/>
  <c r="C7" l="1"/>
  <c r="F43"/>
  <c r="F44"/>
  <c r="F61" l="1"/>
  <c r="F62"/>
  <c r="F63"/>
  <c r="F64"/>
  <c r="F66"/>
  <c r="F67"/>
  <c r="F68"/>
  <c r="F30"/>
  <c r="F31"/>
  <c r="F32"/>
  <c r="F33"/>
  <c r="F34"/>
  <c r="F35"/>
  <c r="F36"/>
  <c r="F14"/>
  <c r="D42"/>
  <c r="E42" s="1"/>
  <c r="E43"/>
  <c r="E44"/>
  <c r="E35"/>
  <c r="F25"/>
  <c r="F29"/>
  <c r="F20"/>
  <c r="F24"/>
  <c r="F38"/>
  <c r="F76"/>
  <c r="F78"/>
  <c r="F58"/>
  <c r="F50"/>
  <c r="F39"/>
  <c r="D60"/>
  <c r="E60" s="1"/>
  <c r="E67"/>
  <c r="E50"/>
  <c r="E58"/>
  <c r="D56"/>
  <c r="E56" s="1"/>
  <c r="D47"/>
  <c r="F85"/>
  <c r="E76"/>
  <c r="F70"/>
  <c r="F48"/>
  <c r="F22"/>
  <c r="E19"/>
  <c r="F19"/>
  <c r="D86"/>
  <c r="E86" s="1"/>
  <c r="D84"/>
  <c r="D80"/>
  <c r="D75"/>
  <c r="E75" s="1"/>
  <c r="D69"/>
  <c r="D37"/>
  <c r="E9"/>
  <c r="E10"/>
  <c r="E11"/>
  <c r="E12"/>
  <c r="E13"/>
  <c r="E14"/>
  <c r="E17"/>
  <c r="E20"/>
  <c r="E22"/>
  <c r="E23"/>
  <c r="E24"/>
  <c r="E25"/>
  <c r="E27"/>
  <c r="E29"/>
  <c r="E30"/>
  <c r="E31"/>
  <c r="E32"/>
  <c r="E33"/>
  <c r="E34"/>
  <c r="E36"/>
  <c r="E38"/>
  <c r="E39"/>
  <c r="E40"/>
  <c r="E41"/>
  <c r="E45"/>
  <c r="E46"/>
  <c r="E48"/>
  <c r="E49"/>
  <c r="E51"/>
  <c r="E52"/>
  <c r="E53"/>
  <c r="E54"/>
  <c r="E55"/>
  <c r="E57"/>
  <c r="E59"/>
  <c r="E61"/>
  <c r="E62"/>
  <c r="E63"/>
  <c r="E64"/>
  <c r="E65"/>
  <c r="E66"/>
  <c r="E68"/>
  <c r="E70"/>
  <c r="E71"/>
  <c r="E72"/>
  <c r="E73"/>
  <c r="E74"/>
  <c r="E77"/>
  <c r="E78"/>
  <c r="E79"/>
  <c r="E81"/>
  <c r="E82"/>
  <c r="E83"/>
  <c r="E85"/>
  <c r="E87"/>
  <c r="E88"/>
  <c r="E89"/>
  <c r="F9"/>
  <c r="F10"/>
  <c r="F11"/>
  <c r="F12"/>
  <c r="F13"/>
  <c r="F17"/>
  <c r="F23"/>
  <c r="F27"/>
  <c r="F40"/>
  <c r="F41"/>
  <c r="F45"/>
  <c r="F46"/>
  <c r="F49"/>
  <c r="F51"/>
  <c r="F52"/>
  <c r="F53"/>
  <c r="F54"/>
  <c r="F55"/>
  <c r="F57"/>
  <c r="F59"/>
  <c r="F71"/>
  <c r="F72"/>
  <c r="F73"/>
  <c r="F74"/>
  <c r="F77"/>
  <c r="F79"/>
  <c r="F81"/>
  <c r="F82"/>
  <c r="F83"/>
  <c r="F87"/>
  <c r="F88"/>
  <c r="F89"/>
  <c r="D21"/>
  <c r="F18"/>
  <c r="F84" l="1"/>
  <c r="F8"/>
  <c r="F37"/>
  <c r="E84"/>
  <c r="E80"/>
  <c r="E69"/>
  <c r="F75"/>
  <c r="F26"/>
  <c r="F42"/>
  <c r="E21"/>
  <c r="F47"/>
  <c r="F80"/>
  <c r="F69"/>
  <c r="F60"/>
  <c r="F56"/>
  <c r="E47"/>
  <c r="E37"/>
  <c r="E26"/>
  <c r="F21"/>
  <c r="E18"/>
  <c r="D7"/>
  <c r="E8"/>
  <c r="E7" l="1"/>
  <c r="F7"/>
</calcChain>
</file>

<file path=xl/sharedStrings.xml><?xml version="1.0" encoding="utf-8"?>
<sst xmlns="http://schemas.openxmlformats.org/spreadsheetml/2006/main" count="177" uniqueCount="176">
  <si>
    <t xml:space="preserve">МЕЖБЮДЖЕТНЫЕ ТРАНСФЕРТЫ ОБЩЕГО ХАРАКТЕРА БЮДЖЕТАМ СУБЪЕКТОВ РОССИЙСКОЙ ФЕДЕРАЦИИ И МУНИЦИПАЛЬНЫХ ОБРАЗОВАНИЙ </t>
  </si>
  <si>
    <t>Коды бюджетной классификации Российской Федерации</t>
  </si>
  <si>
    <t xml:space="preserve">Другие вопросы в области образования </t>
  </si>
  <si>
    <t>Коммунальное хозяйство</t>
  </si>
  <si>
    <t>Лесное хозяйство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</si>
  <si>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</si>
  <si>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</si>
  <si>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</si>
  <si>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</si>
  <si>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</si>
  <si>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</si>
  <si>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</si>
  <si>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Благоустройство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</si>
  <si>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</si>
  <si>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</si>
  <si>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</si>
  <si>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Другие вопросы в области охраны окружающей среды </t>
  </si>
  <si>
    <t>Стационарная медицинская помощь</t>
  </si>
  <si>
    <t xml:space="preserve">Амбулаторная помощь </t>
  </si>
  <si>
    <t>Мобилизационная и вневойсковая подготовка</t>
  </si>
  <si>
    <t>Дорожное хозяйство (дорожные фонды)</t>
  </si>
  <si>
    <t>Дошкольное образование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</si>
  <si>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</si>
  <si>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</si>
  <si>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</si>
  <si>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</si>
  <si>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</si>
  <si>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</si>
  <si>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</si>
  <si>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</si>
  <si>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</si>
  <si>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</si>
  <si>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</si>
  <si>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</si>
  <si>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</si>
  <si>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</si>
  <si>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</si>
  <si>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</si>
  <si>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</si>
  <si>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</si>
  <si>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</si>
  <si>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</si>
  <si>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</si>
  <si>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</si>
  <si>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</si>
  <si>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</si>
  <si>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</si>
  <si>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</si>
  <si>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01</t>
  </si>
  <si>
    <t>08</t>
  </si>
  <si>
    <t>12</t>
  </si>
  <si>
    <t>01 02</t>
  </si>
  <si>
    <t>Профессиональная подготовка, переподготовка и повышение квалификации</t>
  </si>
  <si>
    <t>Заготовка, переработка, хранение и обеспечение безопасности донорской крови и ее компонентов</t>
  </si>
  <si>
    <t>CОЦИАЛЬНАЯ ПОЛИТИКА</t>
  </si>
  <si>
    <t>Охрана семьи и детства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</si>
  <si>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</si>
  <si>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</si>
  <si>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Защита населения и территории от чрезвычайных ситуаций природного и техногенного характера, гражданская оборона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</si>
  <si>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</si>
  <si>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</si>
  <si>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</si>
  <si>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</si>
  <si>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</si>
  <si>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</si>
  <si>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</si>
  <si>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</si>
  <si>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02 04</t>
  </si>
  <si>
    <t>03 09</t>
  </si>
  <si>
    <t>03 10</t>
  </si>
  <si>
    <t>04 01</t>
  </si>
  <si>
    <t>04 05</t>
  </si>
  <si>
    <t>04 06</t>
  </si>
  <si>
    <t>04 07</t>
  </si>
  <si>
    <t>04 08</t>
  </si>
  <si>
    <t>04 09</t>
  </si>
  <si>
    <t>04 10</t>
  </si>
  <si>
    <t>04 12</t>
  </si>
  <si>
    <t>05 01</t>
  </si>
  <si>
    <t>05 02</t>
  </si>
  <si>
    <t>05 03</t>
  </si>
  <si>
    <t>05 05</t>
  </si>
  <si>
    <t>06 02</t>
  </si>
  <si>
    <t>06 03</t>
  </si>
  <si>
    <t>06 05</t>
  </si>
  <si>
    <t>07 01</t>
  </si>
  <si>
    <t>07 02</t>
  </si>
  <si>
    <t>07 04</t>
  </si>
  <si>
    <t>07 05</t>
  </si>
  <si>
    <t>07 06</t>
  </si>
  <si>
    <t>07 07</t>
  </si>
  <si>
    <t>07 09</t>
  </si>
  <si>
    <t>08 01</t>
  </si>
  <si>
    <t>08 04</t>
  </si>
  <si>
    <t>09 01</t>
  </si>
  <si>
    <t>09 02</t>
  </si>
  <si>
    <t>09 03</t>
  </si>
  <si>
    <t>09 04</t>
  </si>
  <si>
    <t>09 06</t>
  </si>
  <si>
    <t>09 09</t>
  </si>
  <si>
    <t>10 01</t>
  </si>
  <si>
    <t>10 02</t>
  </si>
  <si>
    <t>10 03</t>
  </si>
  <si>
    <t>10 04</t>
  </si>
  <si>
    <t>10 06</t>
  </si>
  <si>
    <t>11 01</t>
  </si>
  <si>
    <t>11 02</t>
  </si>
  <si>
    <t>11 03</t>
  </si>
  <si>
    <t>11 05</t>
  </si>
  <si>
    <t>12 01</t>
  </si>
  <si>
    <t>12 02</t>
  </si>
  <si>
    <t>12 04</t>
  </si>
  <si>
    <t>13 01</t>
  </si>
  <si>
    <t>14</t>
  </si>
  <si>
    <t>14 01</t>
  </si>
  <si>
    <t>14 02</t>
  </si>
  <si>
    <t>14 03</t>
  </si>
  <si>
    <t>Наименование показателя</t>
  </si>
  <si>
    <t>Водное хозяйство</t>
  </si>
  <si>
    <t>Культура</t>
  </si>
  <si>
    <t>Телевидение и радиовещание</t>
  </si>
  <si>
    <t>Периодическая печать и издательства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</si>
  <si>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</si>
  <si>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</si>
  <si>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</si>
  <si>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</si>
  <si>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ВСЕГО РАСХОДОВ</t>
  </si>
  <si>
    <t>03 14</t>
  </si>
  <si>
    <t>03 11</t>
  </si>
  <si>
    <t>Миграционная политика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</si>
  <si>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</si>
  <si>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</si>
  <si>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</si>
  <si>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Судебная система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</si>
  <si>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</si>
  <si>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</si>
  <si>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</si>
  <si>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</si>
  <si>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</si>
  <si>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</si>
  <si>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</si>
  <si>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</si>
  <si>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</si>
  <si>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</si>
  <si>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</si>
  <si>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</si>
  <si>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</si>
  <si>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Общее образование</t>
  </si>
  <si>
    <t>Среднее профессиональное образование</t>
  </si>
  <si>
    <t>(рублей)</t>
  </si>
  <si>
    <t>Другие вопросы в области национальной безопасности и правоохранительной деятельности</t>
  </si>
  <si>
    <t>09 05</t>
  </si>
  <si>
    <t xml:space="preserve">Отклонение </t>
  </si>
  <si>
    <t>Темп роста (% )</t>
  </si>
  <si>
    <t>СВЕДЕНИЯ</t>
  </si>
  <si>
    <t>об исполнении консолидированного бюджета Курской области</t>
  </si>
  <si>
    <t>по расходам в разрезе разделов и подразделов классификации расходов бюджетов</t>
  </si>
  <si>
    <t>Дополнительное образование детей</t>
  </si>
  <si>
    <t>07 03</t>
  </si>
  <si>
    <t>08 02</t>
  </si>
  <si>
    <t>09 07</t>
  </si>
  <si>
    <t>Санитарно-эпидемиологическое благополучие</t>
  </si>
  <si>
    <t>Молодежная политика</t>
  </si>
  <si>
    <t>Высшее образование</t>
  </si>
  <si>
    <t>Кинематография</t>
  </si>
  <si>
    <t xml:space="preserve"> -</t>
  </si>
  <si>
    <t>Научные исследования в области нац. Экономики</t>
  </si>
  <si>
    <t>0602</t>
  </si>
  <si>
    <t>04 02</t>
  </si>
  <si>
    <t>Топливно-энергетический комплекс</t>
  </si>
  <si>
    <t>04 11</t>
  </si>
  <si>
    <t>Кассовое исполнение по состоянию на 01.10.2021 года</t>
  </si>
  <si>
    <t>Кассовое исполнение по состоянию на 01.10.2022 года</t>
  </si>
  <si>
    <t>за 9 месяцев 2022 года в сравнении с соответствующим периодом прошлого года</t>
  </si>
  <si>
    <t>01 08</t>
  </si>
  <si>
    <t>Международные отношения и международное сотрудничество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</si>
</sst>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0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F5F9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</borders>
  <cellStyleXfs count="6">
    <xf numFmtId="0" fontId="0" fillId="0" borderId="0"/>
    <xf numFmtId="0" fontId="7" fillId="0" borderId="0"/>
    <xf numFmtId="0" fontId="2" fillId="0" borderId="0"/>
    <xf numFmtId="4" fontId="15" fillId="0" borderId="15">
      <alignment horizontal="right" vertical="top" shrinkToFit="1"/>
    </xf>
    <xf numFmtId="4" fontId="18" fillId="4" borderId="16">
      <alignment horizontal="right" vertical="top" shrinkToFit="1"/>
    </xf>
    <xf numFmtId="49" fontId="19" fillId="0" borderId="17">
      <alignment horizontal="center" vertical="center" wrapText="1"/>
    </xf>
  </cellStyleXfs>
  <cellXfs count="6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8" fillId="0" borderId="0" xfId="0" applyNumberFormat="1" applyFont="1" applyFill="1"/>
    <xf numFmtId="0" fontId="9" fillId="0" borderId="0" xfId="0" applyFont="1" applyFill="1"/>
    <xf numFmtId="49" fontId="10" fillId="0" borderId="0" xfId="2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/>
    <xf numFmtId="0" fontId="8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Alignment="1"/>
    <xf numFmtId="0" fontId="5" fillId="0" borderId="4" xfId="0" applyFont="1" applyFill="1" applyBorder="1" applyAlignment="1">
      <alignment wrapText="1"/>
    </xf>
    <xf numFmtId="0" fontId="5" fillId="0" borderId="4" xfId="2" applyFont="1" applyFill="1" applyBorder="1" applyAlignment="1">
      <alignment horizontal="justify" wrapText="1"/>
    </xf>
    <xf numFmtId="3" fontId="5" fillId="0" borderId="4" xfId="0" applyNumberFormat="1" applyFont="1" applyBorder="1" applyAlignment="1"/>
    <xf numFmtId="0" fontId="5" fillId="0" borderId="4" xfId="2" applyFont="1" applyFill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justify" wrapText="1"/>
    </xf>
    <xf numFmtId="0" fontId="5" fillId="0" borderId="4" xfId="2" applyFont="1" applyFill="1" applyBorder="1" applyAlignment="1">
      <alignment horizontal="left" vertical="top" wrapText="1"/>
    </xf>
    <xf numFmtId="0" fontId="5" fillId="0" borderId="4" xfId="2" applyFont="1" applyFill="1" applyBorder="1" applyAlignment="1">
      <alignment wrapText="1"/>
    </xf>
    <xf numFmtId="0" fontId="5" fillId="0" borderId="4" xfId="2" applyFont="1" applyFill="1" applyBorder="1" applyAlignment="1">
      <alignment vertical="top" wrapText="1"/>
    </xf>
    <xf numFmtId="0" fontId="5" fillId="0" borderId="4" xfId="2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left"/>
    </xf>
    <xf numFmtId="49" fontId="10" fillId="0" borderId="5" xfId="0" applyNumberFormat="1" applyFont="1" applyFill="1" applyBorder="1" applyAlignment="1">
      <alignment horizontal="center" wrapText="1"/>
    </xf>
    <xf numFmtId="49" fontId="5" fillId="0" borderId="5" xfId="2" applyNumberFormat="1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165" fontId="6" fillId="0" borderId="6" xfId="0" applyNumberFormat="1" applyFont="1" applyFill="1" applyBorder="1" applyAlignment="1"/>
    <xf numFmtId="165" fontId="6" fillId="2" borderId="6" xfId="2" applyNumberFormat="1" applyFont="1" applyFill="1" applyBorder="1" applyAlignment="1">
      <alignment wrapText="1"/>
    </xf>
    <xf numFmtId="165" fontId="5" fillId="0" borderId="6" xfId="0" applyNumberFormat="1" applyFont="1" applyFill="1" applyBorder="1" applyAlignment="1"/>
    <xf numFmtId="165" fontId="5" fillId="0" borderId="6" xfId="2" applyNumberFormat="1" applyFont="1" applyFill="1" applyBorder="1" applyAlignment="1">
      <alignment wrapText="1"/>
    </xf>
    <xf numFmtId="49" fontId="5" fillId="0" borderId="7" xfId="2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vertical="top" wrapText="1"/>
    </xf>
    <xf numFmtId="3" fontId="5" fillId="0" borderId="9" xfId="0" applyNumberFormat="1" applyFont="1" applyBorder="1" applyAlignment="1"/>
    <xf numFmtId="3" fontId="5" fillId="0" borderId="8" xfId="0" applyNumberFormat="1" applyFont="1" applyBorder="1" applyAlignment="1"/>
    <xf numFmtId="0" fontId="3" fillId="0" borderId="10" xfId="0" applyFont="1" applyFill="1" applyBorder="1" applyAlignment="1">
      <alignment horizontal="center" vertical="center" wrapText="1"/>
    </xf>
    <xf numFmtId="3" fontId="14" fillId="0" borderId="9" xfId="0" applyNumberFormat="1" applyFont="1" applyBorder="1" applyAlignment="1"/>
    <xf numFmtId="165" fontId="14" fillId="0" borderId="6" xfId="0" applyNumberFormat="1" applyFont="1" applyFill="1" applyBorder="1" applyAlignment="1"/>
    <xf numFmtId="3" fontId="14" fillId="0" borderId="4" xfId="0" applyNumberFormat="1" applyFont="1" applyBorder="1" applyAlignment="1"/>
    <xf numFmtId="3" fontId="14" fillId="0" borderId="8" xfId="0" applyNumberFormat="1" applyFont="1" applyFill="1" applyBorder="1" applyAlignment="1"/>
    <xf numFmtId="165" fontId="14" fillId="0" borderId="11" xfId="0" applyNumberFormat="1" applyFont="1" applyFill="1" applyBorder="1" applyAlignment="1"/>
    <xf numFmtId="49" fontId="5" fillId="0" borderId="12" xfId="2" applyNumberFormat="1" applyFont="1" applyFill="1" applyBorder="1" applyAlignment="1">
      <alignment horizontal="center" wrapText="1"/>
    </xf>
    <xf numFmtId="0" fontId="5" fillId="0" borderId="9" xfId="0" applyFont="1" applyFill="1" applyBorder="1" applyAlignment="1">
      <alignment vertical="top" wrapText="1"/>
    </xf>
    <xf numFmtId="165" fontId="14" fillId="0" borderId="13" xfId="0" applyNumberFormat="1" applyFont="1" applyFill="1" applyBorder="1" applyAlignment="1"/>
    <xf numFmtId="4" fontId="6" fillId="0" borderId="4" xfId="0" applyNumberFormat="1" applyFont="1" applyFill="1" applyBorder="1"/>
    <xf numFmtId="4" fontId="6" fillId="2" borderId="4" xfId="0" applyNumberFormat="1" applyFont="1" applyFill="1" applyBorder="1" applyAlignment="1"/>
    <xf numFmtId="4" fontId="5" fillId="0" borderId="9" xfId="0" applyNumberFormat="1" applyFont="1" applyFill="1" applyBorder="1" applyAlignment="1"/>
    <xf numFmtId="4" fontId="5" fillId="0" borderId="4" xfId="0" applyNumberFormat="1" applyFont="1" applyFill="1" applyBorder="1" applyAlignment="1"/>
    <xf numFmtId="4" fontId="5" fillId="0" borderId="4" xfId="0" applyNumberFormat="1" applyFont="1" applyBorder="1" applyAlignment="1"/>
    <xf numFmtId="4" fontId="5" fillId="0" borderId="4" xfId="2" applyNumberFormat="1" applyFont="1" applyFill="1" applyBorder="1" applyAlignment="1">
      <alignment wrapText="1"/>
    </xf>
    <xf numFmtId="4" fontId="14" fillId="0" borderId="4" xfId="0" applyNumberFormat="1" applyFont="1" applyFill="1" applyBorder="1" applyAlignment="1"/>
    <xf numFmtId="0" fontId="12" fillId="0" borderId="14" xfId="0" applyFont="1" applyFill="1" applyBorder="1" applyAlignment="1"/>
    <xf numFmtId="4" fontId="14" fillId="0" borderId="4" xfId="0" applyNumberFormat="1" applyFont="1" applyBorder="1" applyAlignment="1"/>
    <xf numFmtId="4" fontId="14" fillId="0" borderId="4" xfId="2" applyNumberFormat="1" applyFont="1" applyFill="1" applyBorder="1" applyAlignment="1">
      <alignment wrapText="1"/>
    </xf>
    <xf numFmtId="165" fontId="17" fillId="3" borderId="4" xfId="0" applyNumberFormat="1" applyFont="1" applyFill="1" applyBorder="1" applyAlignment="1">
      <alignment wrapText="1"/>
    </xf>
    <xf numFmtId="0" fontId="16" fillId="3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right"/>
    </xf>
    <xf numFmtId="49" fontId="5" fillId="0" borderId="4" xfId="2" applyNumberFormat="1" applyFont="1" applyFill="1" applyBorder="1" applyAlignment="1">
      <alignment horizontal="left" wrapText="1"/>
    </xf>
  </cellXfs>
  <cellStyles count="6">
    <cellStyle name="ex67" xfId="3"/>
    <cellStyle name="Normal" xfId="1"/>
    <cellStyle name="xl_top_header" xfId="5"/>
    <cellStyle name="xl32" xfId="4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92"/>
  <sheetViews>
    <sheetView tabSelected="1" zoomScaleNormal="75" zoomScaleSheetLayoutView="75" workbookViewId="0">
      <pane ySplit="6" topLeftCell="A71" activePane="bottomLeft" state="frozen"/>
      <selection activeCell="B1" sqref="B1"/>
      <selection pane="bottomLeft" activeCell="M10" sqref="M10"/>
    </sheetView>
  </sheetViews>
  <sheetFormatPr defaultRowHeight="12.75"/>
  <cols>
    <col min="1" max="1" width="23.85546875" style="6" customWidth="1"/>
    <col min="2" max="2" width="55.7109375" style="5" customWidth="1"/>
    <col min="3" max="3" width="19.42578125" style="5" customWidth="1"/>
    <col min="4" max="4" width="20.140625" style="5" customWidth="1"/>
    <col min="5" max="5" width="19" style="4" customWidth="1"/>
    <col min="6" max="6" width="12.28515625" style="7" customWidth="1"/>
    <col min="7" max="7" width="10" style="5" bestFit="1" customWidth="1"/>
    <col min="8" max="16384" width="9.140625" style="5"/>
  </cols>
  <sheetData>
    <row r="1" spans="1:6" s="4" customFormat="1">
      <c r="A1" s="61" t="s">
        <v>154</v>
      </c>
      <c r="B1" s="61"/>
      <c r="C1" s="61"/>
      <c r="D1" s="61"/>
      <c r="E1" s="61"/>
      <c r="F1" s="61"/>
    </row>
    <row r="2" spans="1:6" s="4" customFormat="1">
      <c r="A2" s="61" t="s">
        <v>155</v>
      </c>
      <c r="B2" s="61"/>
      <c r="C2" s="61"/>
      <c r="D2" s="61"/>
      <c r="E2" s="61"/>
      <c r="F2" s="61"/>
    </row>
    <row r="3" spans="1:6" s="4" customFormat="1">
      <c r="A3" s="61" t="s">
        <v>156</v>
      </c>
      <c r="B3" s="61"/>
      <c r="C3" s="61"/>
      <c r="D3" s="61"/>
      <c r="E3" s="61"/>
      <c r="F3" s="61"/>
    </row>
    <row r="4" spans="1:6" s="4" customFormat="1">
      <c r="A4" s="61" t="s">
        <v>173</v>
      </c>
      <c r="B4" s="61"/>
      <c r="C4" s="61"/>
      <c r="D4" s="61"/>
      <c r="E4" s="61"/>
      <c r="F4" s="61"/>
    </row>
    <row r="5" spans="1:6" s="4" customFormat="1" ht="13.5" thickBot="1">
      <c r="A5" s="16"/>
      <c r="C5" s="5"/>
      <c r="D5" s="56"/>
      <c r="E5" s="62" t="s">
        <v>149</v>
      </c>
      <c r="F5" s="62"/>
    </row>
    <row r="6" spans="1:6" ht="63" customHeight="1" thickBot="1">
      <c r="A6" s="1" t="s">
        <v>1</v>
      </c>
      <c r="B6" s="2" t="s">
        <v>117</v>
      </c>
      <c r="C6" s="2" t="s">
        <v>171</v>
      </c>
      <c r="D6" s="2" t="s">
        <v>172</v>
      </c>
      <c r="E6" s="40" t="s">
        <v>152</v>
      </c>
      <c r="F6" s="3" t="s">
        <v>153</v>
      </c>
    </row>
    <row r="7" spans="1:6" ht="18.75" customHeight="1">
      <c r="A7" s="28"/>
      <c r="B7" s="27" t="s">
        <v>126</v>
      </c>
      <c r="C7" s="49">
        <f>C8+C18+C21+C26+C37+C42+C47+C56+C60+C69+C75+C80+C84+C86</f>
        <v>59384505923.189995</v>
      </c>
      <c r="D7" s="49">
        <f>D8+D18+D21+D26+D37+D42+D47+D56+D60+D69+D75+D80+D84+D86</f>
        <v>77560059521.599991</v>
      </c>
      <c r="E7" s="49">
        <f>D7-C7</f>
        <v>18175553598.409996</v>
      </c>
      <c r="F7" s="32">
        <f>D7/C7*100</f>
        <v>130.6065585894053</v>
      </c>
    </row>
    <row r="8" spans="1:6" ht="18" customHeight="1">
      <c r="A8" s="60" t="s">
        <v>48</v>
      </c>
      <c r="B8" s="59" t="s">
        <v>57</v>
      </c>
      <c r="C8" s="59">
        <f>C9+C10+C11+C12+C13+C14+C16+C17</f>
        <v>4662447192.6100006</v>
      </c>
      <c r="D8" s="59">
        <f>D9+D10+D11+D12+D13+D14+D16+D17+D15</f>
        <v>6042933332.9800005</v>
      </c>
      <c r="E8" s="59">
        <f t="shared" ref="E8:E77" si="0">D8-C8</f>
        <v>1380486140.3699999</v>
      </c>
      <c r="F8" s="59">
        <f t="shared" ref="F8:F40" si="1">D8/C8*100</f>
        <v>129.60861717765033</v>
      </c>
    </row>
    <row r="9" spans="1:6" ht="30.75" customHeight="1">
      <c r="A9" s="29" t="s">
        <v>51</v>
      </c>
      <c r="B9" s="20" t="s">
        <v>56</v>
      </c>
      <c r="C9" s="51">
        <v>179296093.97999999</v>
      </c>
      <c r="D9" s="51">
        <v>188719791.30000001</v>
      </c>
      <c r="E9" s="51">
        <f t="shared" si="0"/>
        <v>9423697.3200000226</v>
      </c>
      <c r="F9" s="34">
        <f t="shared" si="1"/>
        <v>105.25594122594283</v>
      </c>
    </row>
    <row r="10" spans="1:6" ht="45" customHeight="1">
      <c r="A10" s="30" t="s">
        <v>59</v>
      </c>
      <c r="B10" s="20" t="s">
        <v>5</v>
      </c>
      <c r="C10" s="51">
        <v>213010588.36000001</v>
      </c>
      <c r="D10" s="51">
        <v>238350100.27000001</v>
      </c>
      <c r="E10" s="51">
        <f t="shared" si="0"/>
        <v>25339511.909999996</v>
      </c>
      <c r="F10" s="34">
        <f t="shared" si="1"/>
        <v>111.89589311268169</v>
      </c>
    </row>
    <row r="11" spans="1:6" ht="45.75" customHeight="1">
      <c r="A11" s="29" t="s">
        <v>60</v>
      </c>
      <c r="B11" s="20" t="s">
        <v>6</v>
      </c>
      <c r="C11" s="51">
        <v>1147049411.26</v>
      </c>
      <c r="D11" s="51">
        <v>1242641534.1300001</v>
      </c>
      <c r="E11" s="51">
        <f t="shared" si="0"/>
        <v>95592122.870000124</v>
      </c>
      <c r="F11" s="34">
        <f t="shared" si="1"/>
        <v>108.33374063328232</v>
      </c>
    </row>
    <row r="12" spans="1:6" ht="14.25" customHeight="1">
      <c r="A12" s="29" t="s">
        <v>61</v>
      </c>
      <c r="B12" s="20" t="s">
        <v>133</v>
      </c>
      <c r="C12" s="51">
        <v>212086496.15000001</v>
      </c>
      <c r="D12" s="51">
        <v>250045844.80000001</v>
      </c>
      <c r="E12" s="51">
        <f t="shared" si="0"/>
        <v>37959348.650000006</v>
      </c>
      <c r="F12" s="34">
        <f t="shared" si="1"/>
        <v>117.89805071943522</v>
      </c>
    </row>
    <row r="13" spans="1:6" ht="45" customHeight="1">
      <c r="A13" s="29" t="s">
        <v>62</v>
      </c>
      <c r="B13" s="20" t="s">
        <v>7</v>
      </c>
      <c r="C13" s="51">
        <v>312603907.61000001</v>
      </c>
      <c r="D13" s="51">
        <v>307661191.72000003</v>
      </c>
      <c r="E13" s="51">
        <f t="shared" si="0"/>
        <v>-4942715.8899999857</v>
      </c>
      <c r="F13" s="34">
        <f t="shared" si="1"/>
        <v>98.418856652244273</v>
      </c>
    </row>
    <row r="14" spans="1:6" ht="18.75" customHeight="1">
      <c r="A14" s="29" t="s">
        <v>63</v>
      </c>
      <c r="B14" s="20" t="s">
        <v>8</v>
      </c>
      <c r="C14" s="51">
        <v>205945896.94</v>
      </c>
      <c r="D14" s="51">
        <v>100313950.26000001</v>
      </c>
      <c r="E14" s="51">
        <f t="shared" si="0"/>
        <v>-105631946.67999999</v>
      </c>
      <c r="F14" s="34">
        <f t="shared" si="1"/>
        <v>48.708885076368055</v>
      </c>
    </row>
    <row r="15" spans="1:6" ht="30.75" customHeight="1">
      <c r="A15" s="29" t="s">
        <v>174</v>
      </c>
      <c r="B15" s="20" t="s">
        <v>175</v>
      </c>
      <c r="C15" s="51"/>
      <c r="D15" s="51">
        <v>401745080</v>
      </c>
      <c r="E15" s="51"/>
      <c r="F15" s="34"/>
    </row>
    <row r="16" spans="1:6" ht="15" customHeight="1">
      <c r="A16" s="29" t="s">
        <v>64</v>
      </c>
      <c r="B16" s="20" t="s">
        <v>9</v>
      </c>
      <c r="C16" s="52"/>
      <c r="D16" s="55"/>
      <c r="E16" s="52"/>
      <c r="F16" s="34"/>
    </row>
    <row r="17" spans="1:6" ht="14.25" customHeight="1">
      <c r="A17" s="29" t="s">
        <v>65</v>
      </c>
      <c r="B17" s="63" t="s">
        <v>10</v>
      </c>
      <c r="C17" s="52">
        <v>2392454798.3099999</v>
      </c>
      <c r="D17" s="52">
        <v>3313455840.5</v>
      </c>
      <c r="E17" s="52">
        <f t="shared" si="0"/>
        <v>921001042.19000006</v>
      </c>
      <c r="F17" s="34">
        <f t="shared" si="1"/>
        <v>138.49606867559561</v>
      </c>
    </row>
    <row r="18" spans="1:6" ht="16.5" customHeight="1">
      <c r="A18" s="60" t="s">
        <v>38</v>
      </c>
      <c r="B18" s="59" t="s">
        <v>134</v>
      </c>
      <c r="C18" s="59">
        <f>C19+C20</f>
        <v>22502468.390000001</v>
      </c>
      <c r="D18" s="59">
        <f>D19+D20</f>
        <v>25031819.849999998</v>
      </c>
      <c r="E18" s="59">
        <f t="shared" si="0"/>
        <v>2529351.4599999972</v>
      </c>
      <c r="F18" s="59">
        <f t="shared" si="1"/>
        <v>111.24032891042313</v>
      </c>
    </row>
    <row r="19" spans="1:6" ht="15.75" customHeight="1">
      <c r="A19" s="29" t="s">
        <v>66</v>
      </c>
      <c r="B19" s="21" t="s">
        <v>19</v>
      </c>
      <c r="C19" s="53">
        <v>22435458.890000001</v>
      </c>
      <c r="D19" s="53">
        <v>25028000.699999999</v>
      </c>
      <c r="E19" s="53">
        <f t="shared" si="0"/>
        <v>2592541.8099999987</v>
      </c>
      <c r="F19" s="34">
        <f t="shared" si="1"/>
        <v>111.55555508229678</v>
      </c>
    </row>
    <row r="20" spans="1:6" ht="14.25" customHeight="1">
      <c r="A20" s="29" t="s">
        <v>67</v>
      </c>
      <c r="B20" s="18" t="s">
        <v>135</v>
      </c>
      <c r="C20" s="53">
        <v>67009.5</v>
      </c>
      <c r="D20" s="53">
        <v>3819.15</v>
      </c>
      <c r="E20" s="53">
        <f t="shared" si="0"/>
        <v>-63190.35</v>
      </c>
      <c r="F20" s="34">
        <f t="shared" si="1"/>
        <v>5.6994157544825734</v>
      </c>
    </row>
    <row r="21" spans="1:6" ht="33.75" customHeight="1">
      <c r="A21" s="60" t="s">
        <v>39</v>
      </c>
      <c r="B21" s="59" t="s">
        <v>136</v>
      </c>
      <c r="C21" s="59">
        <f>C22+C23+C24+C25</f>
        <v>715159799.34000003</v>
      </c>
      <c r="D21" s="59">
        <f>D22+D23+D24+D25</f>
        <v>854019038.98000002</v>
      </c>
      <c r="E21" s="59">
        <f t="shared" si="0"/>
        <v>138859239.63999999</v>
      </c>
      <c r="F21" s="59">
        <f t="shared" si="1"/>
        <v>119.41653316757306</v>
      </c>
    </row>
    <row r="22" spans="1:6" ht="32.25" customHeight="1">
      <c r="A22" s="29" t="s">
        <v>68</v>
      </c>
      <c r="B22" s="20" t="s">
        <v>58</v>
      </c>
      <c r="C22" s="53">
        <v>54160834.460000001</v>
      </c>
      <c r="D22" s="53">
        <v>74498415.439999998</v>
      </c>
      <c r="E22" s="53">
        <f t="shared" si="0"/>
        <v>20337580.979999997</v>
      </c>
      <c r="F22" s="35">
        <f t="shared" si="1"/>
        <v>137.55034645010895</v>
      </c>
    </row>
    <row r="23" spans="1:6" ht="15" customHeight="1">
      <c r="A23" s="29" t="s">
        <v>69</v>
      </c>
      <c r="B23" s="20" t="s">
        <v>11</v>
      </c>
      <c r="C23" s="52">
        <v>653884886.63</v>
      </c>
      <c r="D23" s="52">
        <v>769181598.29999995</v>
      </c>
      <c r="E23" s="52">
        <f t="shared" si="0"/>
        <v>115296711.66999996</v>
      </c>
      <c r="F23" s="35">
        <f t="shared" si="1"/>
        <v>117.63257020118903</v>
      </c>
    </row>
    <row r="24" spans="1:6" ht="15.75" customHeight="1">
      <c r="A24" s="29" t="s">
        <v>128</v>
      </c>
      <c r="B24" s="20" t="s">
        <v>129</v>
      </c>
      <c r="C24" s="52">
        <v>1065000</v>
      </c>
      <c r="D24" s="52">
        <v>354000</v>
      </c>
      <c r="E24" s="52">
        <f t="shared" si="0"/>
        <v>-711000</v>
      </c>
      <c r="F24" s="35">
        <f t="shared" si="1"/>
        <v>33.239436619718312</v>
      </c>
    </row>
    <row r="25" spans="1:6" s="8" customFormat="1" ht="30">
      <c r="A25" s="29" t="s">
        <v>127</v>
      </c>
      <c r="B25" s="20" t="s">
        <v>150</v>
      </c>
      <c r="C25" s="53">
        <v>6049078.25</v>
      </c>
      <c r="D25" s="53">
        <v>9985025.2400000002</v>
      </c>
      <c r="E25" s="53">
        <f t="shared" si="0"/>
        <v>3935946.99</v>
      </c>
      <c r="F25" s="35">
        <f t="shared" si="1"/>
        <v>165.06688833129246</v>
      </c>
    </row>
    <row r="26" spans="1:6" ht="16.5">
      <c r="A26" s="60" t="s">
        <v>40</v>
      </c>
      <c r="B26" s="59" t="s">
        <v>137</v>
      </c>
      <c r="C26" s="59">
        <f>C27+C29+C30+C31+C32+C33+C34+C36+C35+C28</f>
        <v>8882298078.4799995</v>
      </c>
      <c r="D26" s="59">
        <f>D27+D29+D30+D31+D32+D33+D34+D36+D35+D28</f>
        <v>14279448442.84</v>
      </c>
      <c r="E26" s="59">
        <f t="shared" si="0"/>
        <v>5397150364.3600006</v>
      </c>
      <c r="F26" s="59">
        <f t="shared" si="1"/>
        <v>160.76299530451695</v>
      </c>
    </row>
    <row r="27" spans="1:6" ht="15">
      <c r="A27" s="29" t="s">
        <v>70</v>
      </c>
      <c r="B27" s="18" t="s">
        <v>138</v>
      </c>
      <c r="C27" s="53">
        <v>194927214.15000001</v>
      </c>
      <c r="D27" s="53">
        <v>275580452.19</v>
      </c>
      <c r="E27" s="53">
        <f t="shared" si="0"/>
        <v>80653238.039999992</v>
      </c>
      <c r="F27" s="35">
        <f t="shared" si="1"/>
        <v>141.37607895936782</v>
      </c>
    </row>
    <row r="28" spans="1:6" ht="15">
      <c r="A28" s="29" t="s">
        <v>168</v>
      </c>
      <c r="B28" s="18" t="s">
        <v>169</v>
      </c>
      <c r="C28" s="53">
        <v>2893500</v>
      </c>
      <c r="D28" s="53">
        <v>253500</v>
      </c>
      <c r="E28" s="53">
        <f t="shared" si="0"/>
        <v>-2640000</v>
      </c>
      <c r="F28" s="35"/>
    </row>
    <row r="29" spans="1:6" ht="15.75" customHeight="1">
      <c r="A29" s="29" t="s">
        <v>71</v>
      </c>
      <c r="B29" s="18" t="s">
        <v>139</v>
      </c>
      <c r="C29" s="53">
        <v>2326582434.1399999</v>
      </c>
      <c r="D29" s="53">
        <v>3048806006.5999999</v>
      </c>
      <c r="E29" s="53">
        <f t="shared" si="0"/>
        <v>722223572.46000004</v>
      </c>
      <c r="F29" s="35">
        <f t="shared" si="1"/>
        <v>131.04225158164076</v>
      </c>
    </row>
    <row r="30" spans="1:6" ht="15">
      <c r="A30" s="29" t="s">
        <v>72</v>
      </c>
      <c r="B30" s="18" t="s">
        <v>118</v>
      </c>
      <c r="C30" s="53">
        <v>80603782.769999996</v>
      </c>
      <c r="D30" s="53">
        <v>160105194.21000001</v>
      </c>
      <c r="E30" s="53">
        <f t="shared" si="0"/>
        <v>79501411.440000013</v>
      </c>
      <c r="F30" s="35">
        <f t="shared" si="1"/>
        <v>198.63235782228043</v>
      </c>
    </row>
    <row r="31" spans="1:6" s="8" customFormat="1" ht="15">
      <c r="A31" s="30" t="s">
        <v>73</v>
      </c>
      <c r="B31" s="22" t="s">
        <v>4</v>
      </c>
      <c r="C31" s="53">
        <v>117914324.53</v>
      </c>
      <c r="D31" s="53">
        <v>125842657.91</v>
      </c>
      <c r="E31" s="53">
        <f t="shared" si="0"/>
        <v>7928333.3799999952</v>
      </c>
      <c r="F31" s="35">
        <f t="shared" si="1"/>
        <v>106.72380850384539</v>
      </c>
    </row>
    <row r="32" spans="1:6" ht="15">
      <c r="A32" s="29" t="s">
        <v>74</v>
      </c>
      <c r="B32" s="18" t="s">
        <v>140</v>
      </c>
      <c r="C32" s="53">
        <v>862035250.05999994</v>
      </c>
      <c r="D32" s="53">
        <v>1087011336.8800001</v>
      </c>
      <c r="E32" s="53">
        <f t="shared" si="0"/>
        <v>224976086.82000017</v>
      </c>
      <c r="F32" s="35">
        <f t="shared" si="1"/>
        <v>126.09824677173482</v>
      </c>
    </row>
    <row r="33" spans="1:252" ht="15.75" customHeight="1">
      <c r="A33" s="29" t="s">
        <v>75</v>
      </c>
      <c r="B33" s="18" t="s">
        <v>20</v>
      </c>
      <c r="C33" s="53">
        <v>4929586856.7299995</v>
      </c>
      <c r="D33" s="53">
        <v>7714761069.6099997</v>
      </c>
      <c r="E33" s="53">
        <f t="shared" si="0"/>
        <v>2785174212.8800001</v>
      </c>
      <c r="F33" s="35">
        <f t="shared" si="1"/>
        <v>156.49914067499608</v>
      </c>
    </row>
    <row r="34" spans="1:252" s="8" customFormat="1" ht="15.75" customHeight="1">
      <c r="A34" s="29" t="s">
        <v>76</v>
      </c>
      <c r="B34" s="18" t="s">
        <v>141</v>
      </c>
      <c r="C34" s="53">
        <v>92532186.939999998</v>
      </c>
      <c r="D34" s="53">
        <v>226691470.78</v>
      </c>
      <c r="E34" s="53">
        <f t="shared" si="0"/>
        <v>134159283.84</v>
      </c>
      <c r="F34" s="35">
        <f t="shared" si="1"/>
        <v>244.98661306577785</v>
      </c>
    </row>
    <row r="35" spans="1:252" s="8" customFormat="1" ht="15.75" hidden="1" customHeight="1">
      <c r="A35" s="29" t="s">
        <v>170</v>
      </c>
      <c r="B35" s="18" t="s">
        <v>166</v>
      </c>
      <c r="C35" s="53">
        <v>0</v>
      </c>
      <c r="D35" s="57">
        <v>0</v>
      </c>
      <c r="E35" s="53">
        <f t="shared" si="0"/>
        <v>0</v>
      </c>
      <c r="F35" s="35" t="e">
        <f t="shared" si="1"/>
        <v>#DIV/0!</v>
      </c>
    </row>
    <row r="36" spans="1:252" ht="15.75" customHeight="1">
      <c r="A36" s="31" t="s">
        <v>77</v>
      </c>
      <c r="B36" s="22" t="s">
        <v>142</v>
      </c>
      <c r="C36" s="53">
        <v>275222529.16000003</v>
      </c>
      <c r="D36" s="53">
        <v>1640396754.6600001</v>
      </c>
      <c r="E36" s="53">
        <f t="shared" si="0"/>
        <v>1365174225.5</v>
      </c>
      <c r="F36" s="35">
        <f t="shared" si="1"/>
        <v>596.02560868349519</v>
      </c>
    </row>
    <row r="37" spans="1:252" ht="16.5">
      <c r="A37" s="60" t="s">
        <v>41</v>
      </c>
      <c r="B37" s="59" t="s">
        <v>143</v>
      </c>
      <c r="C37" s="59">
        <f>C38+C39+C40+C41</f>
        <v>2424859813.9300003</v>
      </c>
      <c r="D37" s="59">
        <f>D38+D39+D40+D41</f>
        <v>3780751877.21</v>
      </c>
      <c r="E37" s="59">
        <f t="shared" si="0"/>
        <v>1355892063.2799997</v>
      </c>
      <c r="F37" s="59">
        <f t="shared" si="1"/>
        <v>155.91630722282824</v>
      </c>
    </row>
    <row r="38" spans="1:252" s="13" customFormat="1" ht="15.75">
      <c r="A38" s="29" t="s">
        <v>78</v>
      </c>
      <c r="B38" s="18" t="s">
        <v>144</v>
      </c>
      <c r="C38" s="53">
        <v>130210026.40000001</v>
      </c>
      <c r="D38" s="53">
        <v>304574064.67000002</v>
      </c>
      <c r="E38" s="53">
        <f t="shared" si="0"/>
        <v>174364038.27000001</v>
      </c>
      <c r="F38" s="34">
        <f t="shared" si="1"/>
        <v>233.90984019491759</v>
      </c>
      <c r="G38" s="9"/>
      <c r="H38" s="10"/>
      <c r="I38" s="11"/>
      <c r="J38" s="11"/>
      <c r="K38" s="12"/>
      <c r="L38" s="12"/>
      <c r="M38" s="12"/>
      <c r="N38" s="12"/>
      <c r="O38" s="12"/>
      <c r="P38" s="12"/>
      <c r="Q38" s="9"/>
      <c r="R38" s="10"/>
      <c r="S38" s="11"/>
      <c r="T38" s="11"/>
      <c r="U38" s="12"/>
      <c r="V38" s="12"/>
      <c r="W38" s="12"/>
      <c r="X38" s="12"/>
      <c r="Y38" s="12"/>
      <c r="Z38" s="12"/>
      <c r="AA38" s="9"/>
      <c r="AB38" s="10"/>
      <c r="AC38" s="11"/>
      <c r="AD38" s="11"/>
      <c r="AE38" s="12"/>
      <c r="AF38" s="12"/>
      <c r="AG38" s="12"/>
      <c r="AH38" s="12"/>
      <c r="AI38" s="12"/>
      <c r="AJ38" s="12"/>
      <c r="AK38" s="9"/>
      <c r="AL38" s="10"/>
      <c r="AM38" s="11"/>
      <c r="AN38" s="11"/>
      <c r="AO38" s="12"/>
      <c r="AP38" s="12"/>
      <c r="AQ38" s="12"/>
      <c r="AR38" s="12"/>
      <c r="AS38" s="12"/>
      <c r="AT38" s="12"/>
      <c r="AU38" s="9"/>
      <c r="AV38" s="10"/>
      <c r="AW38" s="11"/>
      <c r="AX38" s="11"/>
      <c r="AY38" s="12"/>
      <c r="AZ38" s="12"/>
      <c r="BA38" s="12"/>
      <c r="BB38" s="12"/>
      <c r="BC38" s="12"/>
      <c r="BD38" s="12"/>
      <c r="BE38" s="9"/>
      <c r="BF38" s="10"/>
      <c r="BG38" s="11"/>
      <c r="BH38" s="11"/>
      <c r="BI38" s="12"/>
      <c r="BJ38" s="12"/>
      <c r="BK38" s="12"/>
      <c r="BL38" s="12"/>
      <c r="BM38" s="12"/>
      <c r="BN38" s="12"/>
      <c r="BO38" s="9"/>
      <c r="BP38" s="10"/>
      <c r="BQ38" s="11"/>
      <c r="BR38" s="11"/>
      <c r="BS38" s="12"/>
      <c r="BT38" s="12"/>
      <c r="BU38" s="12"/>
      <c r="BV38" s="12"/>
      <c r="BW38" s="12"/>
      <c r="BX38" s="12"/>
      <c r="BY38" s="9"/>
      <c r="BZ38" s="10"/>
      <c r="CA38" s="11"/>
      <c r="CB38" s="11"/>
      <c r="CC38" s="12"/>
      <c r="CD38" s="12"/>
      <c r="CE38" s="12"/>
      <c r="CF38" s="12"/>
      <c r="CG38" s="12"/>
      <c r="CH38" s="12"/>
      <c r="CI38" s="9"/>
      <c r="CJ38" s="10"/>
      <c r="CK38" s="11"/>
      <c r="CL38" s="11"/>
      <c r="CM38" s="12"/>
      <c r="CN38" s="12"/>
      <c r="CO38" s="12"/>
      <c r="CP38" s="12"/>
      <c r="CQ38" s="12"/>
      <c r="CR38" s="12"/>
      <c r="CS38" s="9"/>
      <c r="CT38" s="10"/>
      <c r="CU38" s="11"/>
      <c r="CV38" s="11"/>
      <c r="CW38" s="12"/>
      <c r="CX38" s="12"/>
      <c r="CY38" s="12"/>
      <c r="CZ38" s="12"/>
      <c r="DA38" s="12"/>
      <c r="DB38" s="12"/>
      <c r="DC38" s="9"/>
      <c r="DD38" s="10"/>
      <c r="DE38" s="11"/>
      <c r="DF38" s="11"/>
      <c r="DG38" s="12"/>
      <c r="DH38" s="12"/>
      <c r="DI38" s="12"/>
      <c r="DJ38" s="12"/>
      <c r="DK38" s="12"/>
      <c r="DL38" s="12"/>
      <c r="DM38" s="9"/>
      <c r="DN38" s="10"/>
      <c r="DO38" s="11"/>
      <c r="DP38" s="11"/>
      <c r="DQ38" s="12"/>
      <c r="DR38" s="12"/>
      <c r="DS38" s="12"/>
      <c r="DT38" s="12"/>
      <c r="DU38" s="12"/>
      <c r="DV38" s="12"/>
      <c r="DW38" s="9"/>
      <c r="DX38" s="10"/>
      <c r="DY38" s="11"/>
      <c r="DZ38" s="11"/>
      <c r="EA38" s="12"/>
      <c r="EB38" s="12"/>
      <c r="EC38" s="12"/>
      <c r="ED38" s="12"/>
      <c r="EE38" s="12"/>
      <c r="EF38" s="12"/>
      <c r="EG38" s="9"/>
      <c r="EH38" s="10"/>
      <c r="EI38" s="11"/>
      <c r="EJ38" s="11"/>
      <c r="EK38" s="12"/>
      <c r="EL38" s="12"/>
      <c r="EM38" s="12"/>
      <c r="EN38" s="12"/>
      <c r="EO38" s="12"/>
      <c r="EP38" s="12"/>
      <c r="EQ38" s="9"/>
      <c r="ER38" s="10"/>
      <c r="ES38" s="11"/>
      <c r="ET38" s="11"/>
      <c r="EU38" s="12"/>
      <c r="EV38" s="12"/>
      <c r="EW38" s="12"/>
      <c r="EX38" s="12"/>
      <c r="EY38" s="12"/>
      <c r="EZ38" s="12"/>
      <c r="FA38" s="9"/>
      <c r="FB38" s="10"/>
      <c r="FC38" s="11"/>
      <c r="FD38" s="11"/>
      <c r="FE38" s="12"/>
      <c r="FF38" s="12"/>
      <c r="FG38" s="12"/>
      <c r="FH38" s="12"/>
      <c r="FI38" s="12"/>
      <c r="FJ38" s="12"/>
      <c r="FK38" s="9"/>
      <c r="FL38" s="10"/>
      <c r="FM38" s="11"/>
      <c r="FN38" s="11"/>
      <c r="FO38" s="12"/>
      <c r="FP38" s="12"/>
      <c r="FQ38" s="12"/>
      <c r="FR38" s="12"/>
      <c r="FS38" s="12"/>
      <c r="FT38" s="12"/>
      <c r="FU38" s="9"/>
      <c r="FV38" s="10"/>
      <c r="FW38" s="11"/>
      <c r="FX38" s="11"/>
      <c r="FY38" s="12"/>
      <c r="FZ38" s="12"/>
      <c r="GA38" s="12"/>
      <c r="GB38" s="12"/>
      <c r="GC38" s="12"/>
      <c r="GD38" s="12"/>
      <c r="GE38" s="9"/>
      <c r="GF38" s="10"/>
      <c r="GG38" s="11"/>
      <c r="GH38" s="11"/>
      <c r="GI38" s="12"/>
      <c r="GJ38" s="12"/>
      <c r="GK38" s="12"/>
      <c r="GL38" s="12"/>
      <c r="GM38" s="12"/>
      <c r="GN38" s="12"/>
      <c r="GO38" s="9"/>
      <c r="GP38" s="10"/>
      <c r="GQ38" s="11"/>
      <c r="GR38" s="11"/>
      <c r="GS38" s="12"/>
      <c r="GT38" s="12"/>
      <c r="GU38" s="12"/>
      <c r="GV38" s="12"/>
      <c r="GW38" s="12"/>
      <c r="GX38" s="12"/>
      <c r="GY38" s="9"/>
      <c r="GZ38" s="10"/>
      <c r="HA38" s="11"/>
      <c r="HB38" s="11"/>
      <c r="HC38" s="12"/>
      <c r="HD38" s="12"/>
      <c r="HE38" s="12"/>
      <c r="HF38" s="12"/>
      <c r="HG38" s="12"/>
      <c r="HH38" s="12"/>
      <c r="HI38" s="9"/>
      <c r="HJ38" s="10"/>
      <c r="HK38" s="11"/>
      <c r="HL38" s="11"/>
      <c r="HM38" s="12"/>
      <c r="HN38" s="12"/>
      <c r="HO38" s="12"/>
      <c r="HP38" s="12"/>
      <c r="HQ38" s="12"/>
      <c r="HR38" s="12"/>
      <c r="HS38" s="9"/>
      <c r="HT38" s="10"/>
      <c r="HU38" s="11"/>
      <c r="HV38" s="11"/>
      <c r="HW38" s="12"/>
      <c r="HX38" s="12"/>
      <c r="HY38" s="12"/>
      <c r="HZ38" s="12"/>
      <c r="IA38" s="12"/>
      <c r="IB38" s="12"/>
      <c r="IC38" s="9"/>
      <c r="ID38" s="10"/>
      <c r="IE38" s="11"/>
      <c r="IF38" s="11"/>
      <c r="IG38" s="12"/>
      <c r="IH38" s="12"/>
      <c r="II38" s="12"/>
      <c r="IJ38" s="12"/>
      <c r="IK38" s="12"/>
      <c r="IL38" s="12"/>
      <c r="IM38" s="9"/>
      <c r="IN38" s="10"/>
      <c r="IO38" s="11"/>
      <c r="IP38" s="11"/>
      <c r="IQ38" s="12"/>
      <c r="IR38" s="12"/>
    </row>
    <row r="39" spans="1:252" s="13" customFormat="1" ht="15">
      <c r="A39" s="29" t="s">
        <v>79</v>
      </c>
      <c r="B39" s="18" t="s">
        <v>3</v>
      </c>
      <c r="C39" s="53">
        <v>934314657.19000006</v>
      </c>
      <c r="D39" s="53">
        <v>1988839103</v>
      </c>
      <c r="E39" s="53">
        <f t="shared" si="0"/>
        <v>1054524445.8099999</v>
      </c>
      <c r="F39" s="34">
        <f t="shared" si="1"/>
        <v>212.86609256259953</v>
      </c>
    </row>
    <row r="40" spans="1:252" s="13" customFormat="1" ht="15.75" customHeight="1">
      <c r="A40" s="29" t="s">
        <v>80</v>
      </c>
      <c r="B40" s="18" t="s">
        <v>12</v>
      </c>
      <c r="C40" s="53">
        <v>1132223694.77</v>
      </c>
      <c r="D40" s="53">
        <v>1200820797.6199999</v>
      </c>
      <c r="E40" s="53">
        <f t="shared" si="0"/>
        <v>68597102.849999905</v>
      </c>
      <c r="F40" s="35">
        <f t="shared" si="1"/>
        <v>106.05861749465812</v>
      </c>
    </row>
    <row r="41" spans="1:252" s="13" customFormat="1" ht="14.25" customHeight="1">
      <c r="A41" s="29" t="s">
        <v>81</v>
      </c>
      <c r="B41" s="18" t="s">
        <v>145</v>
      </c>
      <c r="C41" s="53">
        <v>228111435.56999999</v>
      </c>
      <c r="D41" s="53">
        <v>286517911.92000002</v>
      </c>
      <c r="E41" s="53">
        <f t="shared" si="0"/>
        <v>58406476.350000024</v>
      </c>
      <c r="F41" s="34">
        <f t="shared" ref="F41:F75" si="2">D41/C41*100</f>
        <v>125.60436139646185</v>
      </c>
    </row>
    <row r="42" spans="1:252" s="13" customFormat="1" ht="15.75" customHeight="1">
      <c r="A42" s="60" t="s">
        <v>42</v>
      </c>
      <c r="B42" s="59" t="s">
        <v>13</v>
      </c>
      <c r="C42" s="59">
        <f>C44+C45+C46</f>
        <v>89043814.329999998</v>
      </c>
      <c r="D42" s="59">
        <f>D44+D45+D46</f>
        <v>950093370.93000007</v>
      </c>
      <c r="E42" s="59">
        <f t="shared" si="0"/>
        <v>861049556.60000002</v>
      </c>
      <c r="F42" s="59">
        <f t="shared" si="2"/>
        <v>1066.995364112453</v>
      </c>
    </row>
    <row r="43" spans="1:252" s="13" customFormat="1" ht="15" hidden="1">
      <c r="A43" s="29" t="s">
        <v>82</v>
      </c>
      <c r="B43" s="18" t="s">
        <v>14</v>
      </c>
      <c r="C43" s="54">
        <v>0</v>
      </c>
      <c r="D43" s="58">
        <v>0</v>
      </c>
      <c r="E43" s="50">
        <f t="shared" si="0"/>
        <v>0</v>
      </c>
      <c r="F43" s="33" t="e">
        <f t="shared" si="2"/>
        <v>#DIV/0!</v>
      </c>
    </row>
    <row r="44" spans="1:252" s="13" customFormat="1" ht="15">
      <c r="A44" s="29" t="s">
        <v>167</v>
      </c>
      <c r="B44" s="20" t="s">
        <v>14</v>
      </c>
      <c r="C44" s="54">
        <v>1470000</v>
      </c>
      <c r="D44" s="54">
        <v>0</v>
      </c>
      <c r="E44" s="54">
        <f t="shared" si="0"/>
        <v>-1470000</v>
      </c>
      <c r="F44" s="34">
        <f t="shared" si="2"/>
        <v>0</v>
      </c>
    </row>
    <row r="45" spans="1:252" s="13" customFormat="1" ht="30">
      <c r="A45" s="29" t="s">
        <v>83</v>
      </c>
      <c r="B45" s="20" t="s">
        <v>15</v>
      </c>
      <c r="C45" s="53">
        <v>56510282.350000001</v>
      </c>
      <c r="D45" s="53">
        <v>272824692.56</v>
      </c>
      <c r="E45" s="53">
        <f t="shared" si="0"/>
        <v>216314410.21000001</v>
      </c>
      <c r="F45" s="34">
        <f t="shared" si="2"/>
        <v>482.78770024584736</v>
      </c>
    </row>
    <row r="46" spans="1:252" s="13" customFormat="1" ht="15.75">
      <c r="A46" s="29" t="s">
        <v>84</v>
      </c>
      <c r="B46" s="20" t="s">
        <v>16</v>
      </c>
      <c r="C46" s="53">
        <v>31063531.98</v>
      </c>
      <c r="D46" s="53">
        <v>677268678.37</v>
      </c>
      <c r="E46" s="53">
        <f t="shared" si="0"/>
        <v>646205146.38999999</v>
      </c>
      <c r="F46" s="34">
        <f t="shared" si="2"/>
        <v>2180.2693872868476</v>
      </c>
      <c r="G46" s="9"/>
      <c r="H46" s="10"/>
      <c r="I46" s="11"/>
      <c r="J46" s="11"/>
      <c r="K46" s="12"/>
      <c r="L46" s="12"/>
      <c r="M46" s="12"/>
      <c r="N46" s="12"/>
      <c r="O46" s="12"/>
      <c r="P46" s="12"/>
      <c r="Q46" s="9"/>
      <c r="R46" s="10"/>
      <c r="S46" s="11"/>
      <c r="T46" s="11"/>
      <c r="U46" s="12"/>
      <c r="V46" s="12"/>
      <c r="W46" s="12"/>
      <c r="X46" s="12"/>
      <c r="Y46" s="12"/>
      <c r="Z46" s="12"/>
      <c r="AA46" s="9"/>
      <c r="AB46" s="10"/>
      <c r="AC46" s="11"/>
      <c r="AD46" s="11"/>
      <c r="AE46" s="12"/>
      <c r="AF46" s="12"/>
      <c r="AG46" s="12"/>
      <c r="AH46" s="12"/>
      <c r="AI46" s="12"/>
      <c r="AJ46" s="12"/>
      <c r="AK46" s="9"/>
      <c r="AL46" s="10"/>
      <c r="AM46" s="11"/>
      <c r="AN46" s="11"/>
      <c r="AO46" s="12"/>
      <c r="AP46" s="12"/>
      <c r="AQ46" s="12"/>
      <c r="AR46" s="12"/>
      <c r="AS46" s="12"/>
      <c r="AT46" s="12"/>
      <c r="AU46" s="9"/>
      <c r="AV46" s="10"/>
      <c r="AW46" s="11"/>
      <c r="AX46" s="11"/>
      <c r="AY46" s="12"/>
      <c r="AZ46" s="12"/>
      <c r="BA46" s="12"/>
      <c r="BB46" s="12"/>
      <c r="BC46" s="12"/>
      <c r="BD46" s="12"/>
      <c r="BE46" s="9"/>
      <c r="BF46" s="10"/>
      <c r="BG46" s="11"/>
      <c r="BH46" s="11"/>
      <c r="BI46" s="12"/>
      <c r="BJ46" s="12"/>
      <c r="BK46" s="12"/>
      <c r="BL46" s="12"/>
      <c r="BM46" s="12"/>
      <c r="BN46" s="12"/>
      <c r="BO46" s="9"/>
      <c r="BP46" s="10"/>
      <c r="BQ46" s="11"/>
      <c r="BR46" s="11"/>
      <c r="BS46" s="12"/>
      <c r="BT46" s="12"/>
      <c r="BU46" s="12"/>
      <c r="BV46" s="12"/>
      <c r="BW46" s="12"/>
      <c r="BX46" s="12"/>
      <c r="BY46" s="9"/>
      <c r="BZ46" s="10"/>
      <c r="CA46" s="11"/>
      <c r="CB46" s="11"/>
      <c r="CC46" s="12"/>
      <c r="CD46" s="12"/>
      <c r="CE46" s="12"/>
      <c r="CF46" s="12"/>
      <c r="CG46" s="12"/>
      <c r="CH46" s="12"/>
      <c r="CI46" s="9"/>
      <c r="CJ46" s="10"/>
      <c r="CK46" s="11"/>
      <c r="CL46" s="11"/>
      <c r="CM46" s="12"/>
      <c r="CN46" s="12"/>
      <c r="CO46" s="12"/>
      <c r="CP46" s="12"/>
      <c r="CQ46" s="12"/>
      <c r="CR46" s="12"/>
      <c r="CS46" s="9"/>
      <c r="CT46" s="10"/>
      <c r="CU46" s="11"/>
      <c r="CV46" s="11"/>
      <c r="CW46" s="12"/>
      <c r="CX46" s="12"/>
      <c r="CY46" s="12"/>
      <c r="CZ46" s="12"/>
      <c r="DA46" s="12"/>
      <c r="DB46" s="12"/>
      <c r="DC46" s="9"/>
      <c r="DD46" s="10"/>
      <c r="DE46" s="11"/>
      <c r="DF46" s="11"/>
      <c r="DG46" s="12"/>
      <c r="DH46" s="12"/>
      <c r="DI46" s="12"/>
      <c r="DJ46" s="12"/>
      <c r="DK46" s="12"/>
      <c r="DL46" s="12"/>
      <c r="DM46" s="9"/>
      <c r="DN46" s="10"/>
      <c r="DO46" s="11"/>
      <c r="DP46" s="11"/>
      <c r="DQ46" s="12"/>
      <c r="DR46" s="12"/>
      <c r="DS46" s="12"/>
      <c r="DT46" s="12"/>
      <c r="DU46" s="12"/>
      <c r="DV46" s="12"/>
      <c r="DW46" s="9"/>
      <c r="DX46" s="10"/>
      <c r="DY46" s="11"/>
      <c r="DZ46" s="11"/>
      <c r="EA46" s="12"/>
      <c r="EB46" s="12"/>
      <c r="EC46" s="12"/>
      <c r="ED46" s="12"/>
      <c r="EE46" s="12"/>
      <c r="EF46" s="12"/>
      <c r="EG46" s="9"/>
      <c r="EH46" s="10"/>
      <c r="EI46" s="11"/>
      <c r="EJ46" s="11"/>
      <c r="EK46" s="12"/>
      <c r="EL46" s="12"/>
      <c r="EM46" s="12"/>
      <c r="EN46" s="12"/>
      <c r="EO46" s="12"/>
      <c r="EP46" s="12"/>
      <c r="EQ46" s="9"/>
      <c r="ER46" s="10"/>
      <c r="ES46" s="11"/>
      <c r="ET46" s="11"/>
      <c r="EU46" s="12"/>
      <c r="EV46" s="12"/>
      <c r="EW46" s="12"/>
      <c r="EX46" s="12"/>
      <c r="EY46" s="12"/>
      <c r="EZ46" s="12"/>
      <c r="FA46" s="9"/>
      <c r="FB46" s="10"/>
      <c r="FC46" s="11"/>
      <c r="FD46" s="11"/>
      <c r="FE46" s="12"/>
      <c r="FF46" s="12"/>
      <c r="FG46" s="12"/>
      <c r="FH46" s="12"/>
      <c r="FI46" s="12"/>
      <c r="FJ46" s="12"/>
      <c r="FK46" s="9"/>
      <c r="FL46" s="10"/>
      <c r="FM46" s="11"/>
      <c r="FN46" s="11"/>
      <c r="FO46" s="12"/>
      <c r="FP46" s="12"/>
      <c r="FQ46" s="12"/>
      <c r="FR46" s="12"/>
      <c r="FS46" s="12"/>
      <c r="FT46" s="12"/>
      <c r="FU46" s="9"/>
      <c r="FV46" s="10"/>
      <c r="FW46" s="11"/>
      <c r="FX46" s="11"/>
      <c r="FY46" s="12"/>
      <c r="FZ46" s="12"/>
      <c r="GA46" s="12"/>
      <c r="GB46" s="12"/>
      <c r="GC46" s="12"/>
      <c r="GD46" s="12"/>
      <c r="GE46" s="9"/>
      <c r="GF46" s="10"/>
      <c r="GG46" s="11"/>
      <c r="GH46" s="11"/>
      <c r="GI46" s="12"/>
      <c r="GJ46" s="12"/>
      <c r="GK46" s="12"/>
      <c r="GL46" s="12"/>
      <c r="GM46" s="12"/>
      <c r="GN46" s="12"/>
      <c r="GO46" s="9"/>
      <c r="GP46" s="10"/>
      <c r="GQ46" s="11"/>
      <c r="GR46" s="11"/>
      <c r="GS46" s="12"/>
      <c r="GT46" s="12"/>
      <c r="GU46" s="12"/>
      <c r="GV46" s="12"/>
      <c r="GW46" s="12"/>
      <c r="GX46" s="12"/>
      <c r="GY46" s="9"/>
      <c r="GZ46" s="10"/>
      <c r="HA46" s="11"/>
      <c r="HB46" s="11"/>
      <c r="HC46" s="12"/>
      <c r="HD46" s="12"/>
      <c r="HE46" s="12"/>
      <c r="HF46" s="12"/>
      <c r="HG46" s="12"/>
      <c r="HH46" s="12"/>
      <c r="HI46" s="9"/>
      <c r="HJ46" s="10"/>
      <c r="HK46" s="11"/>
      <c r="HL46" s="11"/>
      <c r="HM46" s="12"/>
      <c r="HN46" s="12"/>
      <c r="HO46" s="12"/>
      <c r="HP46" s="12"/>
      <c r="HQ46" s="12"/>
      <c r="HR46" s="12"/>
      <c r="HS46" s="9"/>
      <c r="HT46" s="10"/>
      <c r="HU46" s="11"/>
      <c r="HV46" s="11"/>
      <c r="HW46" s="12"/>
      <c r="HX46" s="12"/>
      <c r="HY46" s="12"/>
      <c r="HZ46" s="12"/>
      <c r="IA46" s="12"/>
      <c r="IB46" s="12"/>
      <c r="IC46" s="9"/>
      <c r="ID46" s="10"/>
      <c r="IE46" s="11"/>
      <c r="IF46" s="11"/>
      <c r="IG46" s="12"/>
      <c r="IH46" s="12"/>
      <c r="II46" s="12"/>
      <c r="IJ46" s="12"/>
      <c r="IK46" s="12"/>
      <c r="IL46" s="12"/>
      <c r="IM46" s="9"/>
      <c r="IN46" s="10"/>
      <c r="IO46" s="11"/>
      <c r="IP46" s="11"/>
      <c r="IQ46" s="12"/>
      <c r="IR46" s="12"/>
    </row>
    <row r="47" spans="1:252" s="13" customFormat="1" ht="16.5">
      <c r="A47" s="60" t="s">
        <v>43</v>
      </c>
      <c r="B47" s="59" t="s">
        <v>146</v>
      </c>
      <c r="C47" s="59">
        <f>C48+C49+C50+C51+C52+C53+C54+C55</f>
        <v>17995254693.93</v>
      </c>
      <c r="D47" s="59">
        <f>D48+D49+D50+D51+D52+D53+D54+D55</f>
        <v>22120377093.419998</v>
      </c>
      <c r="E47" s="59">
        <f t="shared" si="0"/>
        <v>4125122399.4899979</v>
      </c>
      <c r="F47" s="59">
        <f t="shared" si="2"/>
        <v>122.92338991390575</v>
      </c>
    </row>
    <row r="48" spans="1:252" s="13" customFormat="1" ht="15">
      <c r="A48" s="29" t="s">
        <v>85</v>
      </c>
      <c r="B48" s="25" t="s">
        <v>21</v>
      </c>
      <c r="C48" s="53">
        <v>3954222500.8200002</v>
      </c>
      <c r="D48" s="53">
        <v>4046956730.6700001</v>
      </c>
      <c r="E48" s="53">
        <f t="shared" si="0"/>
        <v>92734229.849999905</v>
      </c>
      <c r="F48" s="34">
        <f t="shared" si="2"/>
        <v>102.34519503722335</v>
      </c>
    </row>
    <row r="49" spans="1:252" s="13" customFormat="1" ht="15">
      <c r="A49" s="29" t="s">
        <v>86</v>
      </c>
      <c r="B49" s="24" t="s">
        <v>147</v>
      </c>
      <c r="C49" s="53">
        <v>9948902511.8700008</v>
      </c>
      <c r="D49" s="53">
        <v>13243763668.360001</v>
      </c>
      <c r="E49" s="53">
        <f t="shared" si="0"/>
        <v>3294861156.4899998</v>
      </c>
      <c r="F49" s="34">
        <f t="shared" si="2"/>
        <v>133.11783538494737</v>
      </c>
    </row>
    <row r="50" spans="1:252" s="13" customFormat="1" ht="15">
      <c r="A50" s="29" t="s">
        <v>158</v>
      </c>
      <c r="B50" s="24" t="s">
        <v>157</v>
      </c>
      <c r="C50" s="53">
        <v>1409200124.5699999</v>
      </c>
      <c r="D50" s="53">
        <v>1518107792.8199999</v>
      </c>
      <c r="E50" s="53">
        <f t="shared" si="0"/>
        <v>108907668.25</v>
      </c>
      <c r="F50" s="34">
        <f t="shared" si="2"/>
        <v>107.72833228944198</v>
      </c>
    </row>
    <row r="51" spans="1:252" s="13" customFormat="1" ht="15">
      <c r="A51" s="29" t="s">
        <v>87</v>
      </c>
      <c r="B51" s="24" t="s">
        <v>148</v>
      </c>
      <c r="C51" s="53">
        <v>1600954145.6500001</v>
      </c>
      <c r="D51" s="53">
        <v>1966063438.6500001</v>
      </c>
      <c r="E51" s="53">
        <f t="shared" si="0"/>
        <v>365109293</v>
      </c>
      <c r="F51" s="34">
        <f t="shared" si="2"/>
        <v>122.80573081946471</v>
      </c>
    </row>
    <row r="52" spans="1:252" s="13" customFormat="1" ht="30">
      <c r="A52" s="29" t="s">
        <v>88</v>
      </c>
      <c r="B52" s="24" t="s">
        <v>52</v>
      </c>
      <c r="C52" s="53">
        <v>94013393.840000004</v>
      </c>
      <c r="D52" s="53">
        <v>108839682.51000001</v>
      </c>
      <c r="E52" s="53">
        <f t="shared" si="0"/>
        <v>14826288.670000002</v>
      </c>
      <c r="F52" s="34">
        <f t="shared" si="2"/>
        <v>115.77040043382823</v>
      </c>
    </row>
    <row r="53" spans="1:252" s="13" customFormat="1" ht="15">
      <c r="A53" s="29" t="s">
        <v>89</v>
      </c>
      <c r="B53" s="24" t="s">
        <v>163</v>
      </c>
      <c r="C53" s="53">
        <v>56129673</v>
      </c>
      <c r="D53" s="53">
        <v>53729868</v>
      </c>
      <c r="E53" s="53">
        <f t="shared" si="0"/>
        <v>-2399805</v>
      </c>
      <c r="F53" s="35">
        <f t="shared" si="2"/>
        <v>95.724534151481706</v>
      </c>
    </row>
    <row r="54" spans="1:252" s="14" customFormat="1" ht="14.25" customHeight="1">
      <c r="A54" s="29" t="s">
        <v>90</v>
      </c>
      <c r="B54" s="24" t="s">
        <v>162</v>
      </c>
      <c r="C54" s="53">
        <v>426777421.47000003</v>
      </c>
      <c r="D54" s="53">
        <v>649992575.85000002</v>
      </c>
      <c r="E54" s="53">
        <f t="shared" si="0"/>
        <v>223215154.38</v>
      </c>
      <c r="F54" s="34">
        <f t="shared" si="2"/>
        <v>152.302475049208</v>
      </c>
      <c r="G54" s="9"/>
      <c r="H54" s="10"/>
      <c r="I54" s="11"/>
      <c r="J54" s="11"/>
      <c r="K54" s="12"/>
      <c r="L54" s="12"/>
      <c r="M54" s="12"/>
      <c r="N54" s="12"/>
      <c r="O54" s="12"/>
      <c r="P54" s="12"/>
      <c r="Q54" s="9"/>
      <c r="R54" s="10"/>
      <c r="S54" s="11"/>
      <c r="T54" s="11"/>
      <c r="U54" s="12"/>
      <c r="V54" s="12"/>
      <c r="W54" s="12"/>
      <c r="X54" s="12"/>
      <c r="Y54" s="12"/>
      <c r="Z54" s="12"/>
      <c r="AA54" s="9"/>
      <c r="AB54" s="10"/>
      <c r="AC54" s="11"/>
      <c r="AD54" s="11"/>
      <c r="AE54" s="12"/>
      <c r="AF54" s="12"/>
      <c r="AG54" s="12"/>
      <c r="AH54" s="12"/>
      <c r="AI54" s="12"/>
      <c r="AJ54" s="12"/>
      <c r="AK54" s="9"/>
      <c r="AL54" s="10"/>
      <c r="AM54" s="11"/>
      <c r="AN54" s="11"/>
      <c r="AO54" s="12"/>
      <c r="AP54" s="12"/>
      <c r="AQ54" s="12"/>
      <c r="AR54" s="12"/>
      <c r="AS54" s="12"/>
      <c r="AT54" s="12"/>
      <c r="AU54" s="9"/>
      <c r="AV54" s="10"/>
      <c r="AW54" s="11"/>
      <c r="AX54" s="11"/>
      <c r="AY54" s="12"/>
      <c r="AZ54" s="12"/>
      <c r="BA54" s="12"/>
      <c r="BB54" s="12"/>
      <c r="BC54" s="12"/>
      <c r="BD54" s="12"/>
      <c r="BE54" s="9"/>
      <c r="BF54" s="10"/>
      <c r="BG54" s="11"/>
      <c r="BH54" s="11"/>
      <c r="BI54" s="12"/>
      <c r="BJ54" s="12"/>
      <c r="BK54" s="12"/>
      <c r="BL54" s="12"/>
      <c r="BM54" s="12"/>
      <c r="BN54" s="12"/>
      <c r="BO54" s="9"/>
      <c r="BP54" s="10"/>
      <c r="BQ54" s="11"/>
      <c r="BR54" s="11"/>
      <c r="BS54" s="12"/>
      <c r="BT54" s="12"/>
      <c r="BU54" s="12"/>
      <c r="BV54" s="12"/>
      <c r="BW54" s="12"/>
      <c r="BX54" s="12"/>
      <c r="BY54" s="9"/>
      <c r="BZ54" s="10"/>
      <c r="CA54" s="11"/>
      <c r="CB54" s="11"/>
      <c r="CC54" s="12"/>
      <c r="CD54" s="12"/>
      <c r="CE54" s="12"/>
      <c r="CF54" s="12"/>
      <c r="CG54" s="12"/>
      <c r="CH54" s="12"/>
      <c r="CI54" s="9"/>
      <c r="CJ54" s="10"/>
      <c r="CK54" s="11"/>
      <c r="CL54" s="11"/>
      <c r="CM54" s="12"/>
      <c r="CN54" s="12"/>
      <c r="CO54" s="12"/>
      <c r="CP54" s="12"/>
      <c r="CQ54" s="12"/>
      <c r="CR54" s="12"/>
      <c r="CS54" s="9"/>
      <c r="CT54" s="10"/>
      <c r="CU54" s="11"/>
      <c r="CV54" s="11"/>
      <c r="CW54" s="12"/>
      <c r="CX54" s="12"/>
      <c r="CY54" s="12"/>
      <c r="CZ54" s="12"/>
      <c r="DA54" s="12"/>
      <c r="DB54" s="12"/>
      <c r="DC54" s="9"/>
      <c r="DD54" s="10"/>
      <c r="DE54" s="11"/>
      <c r="DF54" s="11"/>
      <c r="DG54" s="12"/>
      <c r="DH54" s="12"/>
      <c r="DI54" s="12"/>
      <c r="DJ54" s="12"/>
      <c r="DK54" s="12"/>
      <c r="DL54" s="12"/>
      <c r="DM54" s="9"/>
      <c r="DN54" s="10"/>
      <c r="DO54" s="11"/>
      <c r="DP54" s="11"/>
      <c r="DQ54" s="12"/>
      <c r="DR54" s="12"/>
      <c r="DS54" s="12"/>
      <c r="DT54" s="12"/>
      <c r="DU54" s="12"/>
      <c r="DV54" s="12"/>
      <c r="DW54" s="9"/>
      <c r="DX54" s="10"/>
      <c r="DY54" s="11"/>
      <c r="DZ54" s="11"/>
      <c r="EA54" s="12"/>
      <c r="EB54" s="12"/>
      <c r="EC54" s="12"/>
      <c r="ED54" s="12"/>
      <c r="EE54" s="12"/>
      <c r="EF54" s="12"/>
      <c r="EG54" s="9"/>
      <c r="EH54" s="10"/>
      <c r="EI54" s="11"/>
      <c r="EJ54" s="11"/>
      <c r="EK54" s="12"/>
      <c r="EL54" s="12"/>
      <c r="EM54" s="12"/>
      <c r="EN54" s="12"/>
      <c r="EO54" s="12"/>
      <c r="EP54" s="12"/>
      <c r="EQ54" s="9"/>
      <c r="ER54" s="10"/>
      <c r="ES54" s="11"/>
      <c r="ET54" s="11"/>
      <c r="EU54" s="12"/>
      <c r="EV54" s="12"/>
      <c r="EW54" s="12"/>
      <c r="EX54" s="12"/>
      <c r="EY54" s="12"/>
      <c r="EZ54" s="12"/>
      <c r="FA54" s="9"/>
      <c r="FB54" s="10"/>
      <c r="FC54" s="11"/>
      <c r="FD54" s="11"/>
      <c r="FE54" s="12"/>
      <c r="FF54" s="12"/>
      <c r="FG54" s="12"/>
      <c r="FH54" s="12"/>
      <c r="FI54" s="12"/>
      <c r="FJ54" s="12"/>
      <c r="FK54" s="9"/>
      <c r="FL54" s="10"/>
      <c r="FM54" s="11"/>
      <c r="FN54" s="11"/>
      <c r="FO54" s="12"/>
      <c r="FP54" s="12"/>
      <c r="FQ54" s="12"/>
      <c r="FR54" s="12"/>
      <c r="FS54" s="12"/>
      <c r="FT54" s="12"/>
      <c r="FU54" s="9"/>
      <c r="FV54" s="10"/>
      <c r="FW54" s="11"/>
      <c r="FX54" s="11"/>
      <c r="FY54" s="12"/>
      <c r="FZ54" s="12"/>
      <c r="GA54" s="12"/>
      <c r="GB54" s="12"/>
      <c r="GC54" s="12"/>
      <c r="GD54" s="12"/>
      <c r="GE54" s="9"/>
      <c r="GF54" s="10"/>
      <c r="GG54" s="11"/>
      <c r="GH54" s="11"/>
      <c r="GI54" s="12"/>
      <c r="GJ54" s="12"/>
      <c r="GK54" s="12"/>
      <c r="GL54" s="12"/>
      <c r="GM54" s="12"/>
      <c r="GN54" s="12"/>
      <c r="GO54" s="9"/>
      <c r="GP54" s="10"/>
      <c r="GQ54" s="11"/>
      <c r="GR54" s="11"/>
      <c r="GS54" s="12"/>
      <c r="GT54" s="12"/>
      <c r="GU54" s="12"/>
      <c r="GV54" s="12"/>
      <c r="GW54" s="12"/>
      <c r="GX54" s="12"/>
      <c r="GY54" s="9"/>
      <c r="GZ54" s="10"/>
      <c r="HA54" s="11"/>
      <c r="HB54" s="11"/>
      <c r="HC54" s="12"/>
      <c r="HD54" s="12"/>
      <c r="HE54" s="12"/>
      <c r="HF54" s="12"/>
      <c r="HG54" s="12"/>
      <c r="HH54" s="12"/>
      <c r="HI54" s="9"/>
      <c r="HJ54" s="10"/>
      <c r="HK54" s="11"/>
      <c r="HL54" s="11"/>
      <c r="HM54" s="12"/>
      <c r="HN54" s="12"/>
      <c r="HO54" s="12"/>
      <c r="HP54" s="12"/>
      <c r="HQ54" s="12"/>
      <c r="HR54" s="12"/>
      <c r="HS54" s="9"/>
      <c r="HT54" s="10"/>
      <c r="HU54" s="11"/>
      <c r="HV54" s="11"/>
      <c r="HW54" s="12"/>
      <c r="HX54" s="12"/>
      <c r="HY54" s="12"/>
      <c r="HZ54" s="12"/>
      <c r="IA54" s="12"/>
      <c r="IB54" s="12"/>
      <c r="IC54" s="9"/>
      <c r="ID54" s="10"/>
      <c r="IE54" s="11"/>
      <c r="IF54" s="11"/>
      <c r="IG54" s="12"/>
      <c r="IH54" s="12"/>
      <c r="II54" s="12"/>
      <c r="IJ54" s="12"/>
      <c r="IK54" s="12"/>
      <c r="IL54" s="12"/>
      <c r="IM54" s="9"/>
      <c r="IN54" s="10"/>
      <c r="IO54" s="11"/>
      <c r="IP54" s="11"/>
      <c r="IQ54" s="12"/>
      <c r="IR54" s="12"/>
    </row>
    <row r="55" spans="1:252" s="13" customFormat="1" ht="15">
      <c r="A55" s="29" t="s">
        <v>91</v>
      </c>
      <c r="B55" s="24" t="s">
        <v>2</v>
      </c>
      <c r="C55" s="52">
        <v>505054922.70999998</v>
      </c>
      <c r="D55" s="52">
        <v>532923336.56</v>
      </c>
      <c r="E55" s="52">
        <f t="shared" si="0"/>
        <v>27868413.850000024</v>
      </c>
      <c r="F55" s="34">
        <f t="shared" si="2"/>
        <v>105.51789767743773</v>
      </c>
    </row>
    <row r="56" spans="1:252" s="13" customFormat="1" ht="16.5">
      <c r="A56" s="60" t="s">
        <v>49</v>
      </c>
      <c r="B56" s="59" t="s">
        <v>22</v>
      </c>
      <c r="C56" s="59">
        <f>C57+C58+C59</f>
        <v>2188292042.9099998</v>
      </c>
      <c r="D56" s="59">
        <f>D57+D58+D59</f>
        <v>2897303179.8800001</v>
      </c>
      <c r="E56" s="59">
        <f t="shared" si="0"/>
        <v>709011136.97000027</v>
      </c>
      <c r="F56" s="59">
        <f t="shared" si="2"/>
        <v>132.40020632836348</v>
      </c>
    </row>
    <row r="57" spans="1:252" s="13" customFormat="1" ht="15">
      <c r="A57" s="29" t="s">
        <v>92</v>
      </c>
      <c r="B57" s="24" t="s">
        <v>119</v>
      </c>
      <c r="C57" s="53">
        <v>1996955599.3399999</v>
      </c>
      <c r="D57" s="53">
        <v>2695422335.1399999</v>
      </c>
      <c r="E57" s="53">
        <f t="shared" si="0"/>
        <v>698466735.79999995</v>
      </c>
      <c r="F57" s="34">
        <f t="shared" si="2"/>
        <v>134.97657814880037</v>
      </c>
    </row>
    <row r="58" spans="1:252" s="13" customFormat="1" ht="15">
      <c r="A58" s="29" t="s">
        <v>159</v>
      </c>
      <c r="B58" s="24" t="s">
        <v>164</v>
      </c>
      <c r="C58" s="53">
        <v>16774294</v>
      </c>
      <c r="D58" s="53">
        <v>21279274</v>
      </c>
      <c r="E58" s="53">
        <f t="shared" si="0"/>
        <v>4504980</v>
      </c>
      <c r="F58" s="34">
        <f t="shared" si="2"/>
        <v>126.8564507096394</v>
      </c>
    </row>
    <row r="59" spans="1:252" s="13" customFormat="1" ht="15">
      <c r="A59" s="29" t="s">
        <v>93</v>
      </c>
      <c r="B59" s="25" t="s">
        <v>23</v>
      </c>
      <c r="C59" s="53">
        <v>174562149.56999999</v>
      </c>
      <c r="D59" s="53">
        <v>180601570.74000001</v>
      </c>
      <c r="E59" s="53">
        <f t="shared" si="0"/>
        <v>6039421.1700000167</v>
      </c>
      <c r="F59" s="35">
        <f t="shared" si="2"/>
        <v>103.45975412474982</v>
      </c>
    </row>
    <row r="60" spans="1:252" s="13" customFormat="1" ht="16.5">
      <c r="A60" s="60" t="s">
        <v>46</v>
      </c>
      <c r="B60" s="59" t="s">
        <v>24</v>
      </c>
      <c r="C60" s="59">
        <f>C61+C62+C63+C64+C65+C66+C67+C68</f>
        <v>5569081397.5700006</v>
      </c>
      <c r="D60" s="59">
        <f>D61+D62+D63+D64+D65+D66+D67+D68</f>
        <v>7584198069.2600002</v>
      </c>
      <c r="E60" s="59">
        <f t="shared" si="0"/>
        <v>2015116671.6899996</v>
      </c>
      <c r="F60" s="59">
        <f t="shared" si="2"/>
        <v>136.18400464696515</v>
      </c>
    </row>
    <row r="61" spans="1:252" s="13" customFormat="1" ht="15">
      <c r="A61" s="29" t="s">
        <v>94</v>
      </c>
      <c r="B61" s="20" t="s">
        <v>17</v>
      </c>
      <c r="C61" s="53">
        <v>2596235916.3400002</v>
      </c>
      <c r="D61" s="53">
        <v>2290582362.1199999</v>
      </c>
      <c r="E61" s="53">
        <f t="shared" si="0"/>
        <v>-305653554.22000027</v>
      </c>
      <c r="F61" s="34">
        <f t="shared" si="2"/>
        <v>88.227050080607071</v>
      </c>
    </row>
    <row r="62" spans="1:252" s="15" customFormat="1" ht="15">
      <c r="A62" s="29" t="s">
        <v>95</v>
      </c>
      <c r="B62" s="20" t="s">
        <v>18</v>
      </c>
      <c r="C62" s="53">
        <v>1047252918.9</v>
      </c>
      <c r="D62" s="53">
        <v>1641090117.74</v>
      </c>
      <c r="E62" s="53">
        <f t="shared" si="0"/>
        <v>593837198.84000003</v>
      </c>
      <c r="F62" s="34">
        <f t="shared" si="2"/>
        <v>156.70427726892822</v>
      </c>
    </row>
    <row r="63" spans="1:252" s="13" customFormat="1" ht="15.75">
      <c r="A63" s="29" t="s">
        <v>96</v>
      </c>
      <c r="B63" s="20" t="s">
        <v>130</v>
      </c>
      <c r="C63" s="53">
        <v>29195807.32</v>
      </c>
      <c r="D63" s="53">
        <v>19411489.960000001</v>
      </c>
      <c r="E63" s="53">
        <f t="shared" si="0"/>
        <v>-9784317.3599999994</v>
      </c>
      <c r="F63" s="35">
        <f t="shared" si="2"/>
        <v>66.487251909977331</v>
      </c>
      <c r="G63" s="9"/>
      <c r="H63" s="10"/>
      <c r="I63" s="11"/>
      <c r="J63" s="11"/>
      <c r="K63" s="12"/>
      <c r="L63" s="12"/>
      <c r="M63" s="12"/>
      <c r="N63" s="12"/>
      <c r="O63" s="12"/>
      <c r="P63" s="12"/>
      <c r="Q63" s="9"/>
      <c r="R63" s="10"/>
      <c r="S63" s="11"/>
      <c r="T63" s="11"/>
      <c r="U63" s="12"/>
      <c r="V63" s="12"/>
      <c r="W63" s="12"/>
      <c r="X63" s="12"/>
      <c r="Y63" s="12"/>
      <c r="Z63" s="12"/>
      <c r="AA63" s="9"/>
      <c r="AB63" s="10"/>
      <c r="AC63" s="11"/>
      <c r="AD63" s="11"/>
      <c r="AE63" s="12"/>
      <c r="AF63" s="12"/>
      <c r="AG63" s="12"/>
      <c r="AH63" s="12"/>
      <c r="AI63" s="12"/>
      <c r="AJ63" s="12"/>
      <c r="AK63" s="9"/>
      <c r="AL63" s="10"/>
      <c r="AM63" s="11"/>
      <c r="AN63" s="11"/>
      <c r="AO63" s="12"/>
      <c r="AP63" s="12"/>
      <c r="AQ63" s="12"/>
      <c r="AR63" s="12"/>
      <c r="AS63" s="12"/>
      <c r="AT63" s="12"/>
      <c r="AU63" s="9"/>
      <c r="AV63" s="10"/>
      <c r="AW63" s="11"/>
      <c r="AX63" s="11"/>
      <c r="AY63" s="12"/>
      <c r="AZ63" s="12"/>
      <c r="BA63" s="12"/>
      <c r="BB63" s="12"/>
      <c r="BC63" s="12"/>
      <c r="BD63" s="12"/>
      <c r="BE63" s="9"/>
      <c r="BF63" s="10"/>
      <c r="BG63" s="11"/>
      <c r="BH63" s="11"/>
      <c r="BI63" s="12"/>
      <c r="BJ63" s="12"/>
      <c r="BK63" s="12"/>
      <c r="BL63" s="12"/>
      <c r="BM63" s="12"/>
      <c r="BN63" s="12"/>
      <c r="BO63" s="9"/>
      <c r="BP63" s="10"/>
      <c r="BQ63" s="11"/>
      <c r="BR63" s="11"/>
      <c r="BS63" s="12"/>
      <c r="BT63" s="12"/>
      <c r="BU63" s="12"/>
      <c r="BV63" s="12"/>
      <c r="BW63" s="12"/>
      <c r="BX63" s="12"/>
      <c r="BY63" s="9"/>
      <c r="BZ63" s="10"/>
      <c r="CA63" s="11"/>
      <c r="CB63" s="11"/>
      <c r="CC63" s="12"/>
      <c r="CD63" s="12"/>
      <c r="CE63" s="12"/>
      <c r="CF63" s="12"/>
      <c r="CG63" s="12"/>
      <c r="CH63" s="12"/>
      <c r="CI63" s="9"/>
      <c r="CJ63" s="10"/>
      <c r="CK63" s="11"/>
      <c r="CL63" s="11"/>
      <c r="CM63" s="12"/>
      <c r="CN63" s="12"/>
      <c r="CO63" s="12"/>
      <c r="CP63" s="12"/>
      <c r="CQ63" s="12"/>
      <c r="CR63" s="12"/>
      <c r="CS63" s="9"/>
      <c r="CT63" s="10"/>
      <c r="CU63" s="11"/>
      <c r="CV63" s="11"/>
      <c r="CW63" s="12"/>
      <c r="CX63" s="12"/>
      <c r="CY63" s="12"/>
      <c r="CZ63" s="12"/>
      <c r="DA63" s="12"/>
      <c r="DB63" s="12"/>
      <c r="DC63" s="9"/>
      <c r="DD63" s="10"/>
      <c r="DE63" s="11"/>
      <c r="DF63" s="11"/>
      <c r="DG63" s="12"/>
      <c r="DH63" s="12"/>
      <c r="DI63" s="12"/>
      <c r="DJ63" s="12"/>
      <c r="DK63" s="12"/>
      <c r="DL63" s="12"/>
      <c r="DM63" s="9"/>
      <c r="DN63" s="10"/>
      <c r="DO63" s="11"/>
      <c r="DP63" s="11"/>
      <c r="DQ63" s="12"/>
      <c r="DR63" s="12"/>
      <c r="DS63" s="12"/>
      <c r="DT63" s="12"/>
      <c r="DU63" s="12"/>
      <c r="DV63" s="12"/>
      <c r="DW63" s="9"/>
      <c r="DX63" s="10"/>
      <c r="DY63" s="11"/>
      <c r="DZ63" s="11"/>
      <c r="EA63" s="12"/>
      <c r="EB63" s="12"/>
      <c r="EC63" s="12"/>
      <c r="ED63" s="12"/>
      <c r="EE63" s="12"/>
      <c r="EF63" s="12"/>
      <c r="EG63" s="9"/>
      <c r="EH63" s="10"/>
      <c r="EI63" s="11"/>
      <c r="EJ63" s="11"/>
      <c r="EK63" s="12"/>
      <c r="EL63" s="12"/>
      <c r="EM63" s="12"/>
      <c r="EN63" s="12"/>
      <c r="EO63" s="12"/>
      <c r="EP63" s="12"/>
      <c r="EQ63" s="9"/>
      <c r="ER63" s="10"/>
      <c r="ES63" s="11"/>
      <c r="ET63" s="11"/>
      <c r="EU63" s="12"/>
      <c r="EV63" s="12"/>
      <c r="EW63" s="12"/>
      <c r="EX63" s="12"/>
      <c r="EY63" s="12"/>
      <c r="EZ63" s="12"/>
      <c r="FA63" s="9"/>
      <c r="FB63" s="10"/>
      <c r="FC63" s="11"/>
      <c r="FD63" s="11"/>
      <c r="FE63" s="12"/>
      <c r="FF63" s="12"/>
      <c r="FG63" s="12"/>
      <c r="FH63" s="12"/>
      <c r="FI63" s="12"/>
      <c r="FJ63" s="12"/>
      <c r="FK63" s="9"/>
      <c r="FL63" s="10"/>
      <c r="FM63" s="11"/>
      <c r="FN63" s="11"/>
      <c r="FO63" s="12"/>
      <c r="FP63" s="12"/>
      <c r="FQ63" s="12"/>
      <c r="FR63" s="12"/>
      <c r="FS63" s="12"/>
      <c r="FT63" s="12"/>
      <c r="FU63" s="9"/>
      <c r="FV63" s="10"/>
      <c r="FW63" s="11"/>
      <c r="FX63" s="11"/>
      <c r="FY63" s="12"/>
      <c r="FZ63" s="12"/>
      <c r="GA63" s="12"/>
      <c r="GB63" s="12"/>
      <c r="GC63" s="12"/>
      <c r="GD63" s="12"/>
      <c r="GE63" s="9"/>
      <c r="GF63" s="10"/>
      <c r="GG63" s="11"/>
      <c r="GH63" s="11"/>
      <c r="GI63" s="12"/>
      <c r="GJ63" s="12"/>
      <c r="GK63" s="12"/>
      <c r="GL63" s="12"/>
      <c r="GM63" s="12"/>
      <c r="GN63" s="12"/>
      <c r="GO63" s="9"/>
      <c r="GP63" s="10"/>
      <c r="GQ63" s="11"/>
      <c r="GR63" s="11"/>
      <c r="GS63" s="12"/>
      <c r="GT63" s="12"/>
      <c r="GU63" s="12"/>
      <c r="GV63" s="12"/>
      <c r="GW63" s="12"/>
      <c r="GX63" s="12"/>
      <c r="GY63" s="9"/>
      <c r="GZ63" s="10"/>
      <c r="HA63" s="11"/>
      <c r="HB63" s="11"/>
      <c r="HC63" s="12"/>
      <c r="HD63" s="12"/>
      <c r="HE63" s="12"/>
      <c r="HF63" s="12"/>
      <c r="HG63" s="12"/>
      <c r="HH63" s="12"/>
      <c r="HI63" s="9"/>
      <c r="HJ63" s="10"/>
      <c r="HK63" s="11"/>
      <c r="HL63" s="11"/>
      <c r="HM63" s="12"/>
      <c r="HN63" s="12"/>
      <c r="HO63" s="12"/>
      <c r="HP63" s="12"/>
      <c r="HQ63" s="12"/>
      <c r="HR63" s="12"/>
      <c r="HS63" s="9"/>
      <c r="HT63" s="10"/>
      <c r="HU63" s="11"/>
      <c r="HV63" s="11"/>
      <c r="HW63" s="12"/>
      <c r="HX63" s="12"/>
      <c r="HY63" s="12"/>
      <c r="HZ63" s="12"/>
      <c r="IA63" s="12"/>
      <c r="IB63" s="12"/>
      <c r="IC63" s="9"/>
      <c r="ID63" s="10"/>
      <c r="IE63" s="11"/>
      <c r="IF63" s="11"/>
      <c r="IG63" s="12"/>
      <c r="IH63" s="12"/>
      <c r="II63" s="12"/>
      <c r="IJ63" s="12"/>
      <c r="IK63" s="12"/>
      <c r="IL63" s="12"/>
      <c r="IM63" s="9"/>
      <c r="IN63" s="10"/>
      <c r="IO63" s="11"/>
      <c r="IP63" s="11"/>
      <c r="IQ63" s="12"/>
      <c r="IR63" s="12"/>
    </row>
    <row r="64" spans="1:252" s="13" customFormat="1" ht="15">
      <c r="A64" s="29" t="s">
        <v>97</v>
      </c>
      <c r="B64" s="20" t="s">
        <v>131</v>
      </c>
      <c r="C64" s="53">
        <v>214092979.93000001</v>
      </c>
      <c r="D64" s="53">
        <v>167224152.55000001</v>
      </c>
      <c r="E64" s="53">
        <f t="shared" si="0"/>
        <v>-46868827.379999995</v>
      </c>
      <c r="F64" s="34">
        <f t="shared" si="2"/>
        <v>78.108190471577231</v>
      </c>
    </row>
    <row r="65" spans="1:252" s="13" customFormat="1" ht="15">
      <c r="A65" s="29" t="s">
        <v>151</v>
      </c>
      <c r="B65" s="20" t="s">
        <v>132</v>
      </c>
      <c r="C65" s="53">
        <v>10071116</v>
      </c>
      <c r="D65" s="53">
        <v>6517240</v>
      </c>
      <c r="E65" s="53">
        <f t="shared" si="0"/>
        <v>-3553876</v>
      </c>
      <c r="F65" s="34"/>
    </row>
    <row r="66" spans="1:252" s="13" customFormat="1" ht="30">
      <c r="A66" s="29" t="s">
        <v>98</v>
      </c>
      <c r="B66" s="20" t="s">
        <v>53</v>
      </c>
      <c r="C66" s="53">
        <v>147980863.65000001</v>
      </c>
      <c r="D66" s="53">
        <v>413354589.73000002</v>
      </c>
      <c r="E66" s="53">
        <f t="shared" si="0"/>
        <v>265373726.08000001</v>
      </c>
      <c r="F66" s="35">
        <f t="shared" si="2"/>
        <v>279.3297589529239</v>
      </c>
      <c r="G66" s="9"/>
      <c r="H66" s="10"/>
      <c r="I66" s="11"/>
      <c r="J66" s="11"/>
      <c r="K66" s="12"/>
      <c r="L66" s="12"/>
      <c r="M66" s="12"/>
      <c r="N66" s="12"/>
      <c r="O66" s="12"/>
      <c r="P66" s="12"/>
      <c r="Q66" s="9"/>
      <c r="R66" s="10"/>
      <c r="S66" s="11"/>
      <c r="T66" s="11"/>
      <c r="U66" s="12"/>
      <c r="V66" s="12"/>
      <c r="W66" s="12"/>
      <c r="X66" s="12"/>
      <c r="Y66" s="12"/>
      <c r="Z66" s="12"/>
      <c r="AA66" s="9"/>
      <c r="AB66" s="10"/>
      <c r="AC66" s="11"/>
      <c r="AD66" s="11"/>
      <c r="AE66" s="12"/>
      <c r="AF66" s="12"/>
      <c r="AG66" s="12"/>
      <c r="AH66" s="12"/>
      <c r="AI66" s="12"/>
      <c r="AJ66" s="12"/>
      <c r="AK66" s="9"/>
      <c r="AL66" s="10"/>
      <c r="AM66" s="11"/>
      <c r="AN66" s="11"/>
      <c r="AO66" s="12"/>
      <c r="AP66" s="12"/>
      <c r="AQ66" s="12"/>
      <c r="AR66" s="12"/>
      <c r="AS66" s="12"/>
      <c r="AT66" s="12"/>
      <c r="AU66" s="9"/>
      <c r="AV66" s="10"/>
      <c r="AW66" s="11"/>
      <c r="AX66" s="11"/>
      <c r="AY66" s="12"/>
      <c r="AZ66" s="12"/>
      <c r="BA66" s="12"/>
      <c r="BB66" s="12"/>
      <c r="BC66" s="12"/>
      <c r="BD66" s="12"/>
      <c r="BE66" s="9"/>
      <c r="BF66" s="10"/>
      <c r="BG66" s="11"/>
      <c r="BH66" s="11"/>
      <c r="BI66" s="12"/>
      <c r="BJ66" s="12"/>
      <c r="BK66" s="12"/>
      <c r="BL66" s="12"/>
      <c r="BM66" s="12"/>
      <c r="BN66" s="12"/>
      <c r="BO66" s="9"/>
      <c r="BP66" s="10"/>
      <c r="BQ66" s="11"/>
      <c r="BR66" s="11"/>
      <c r="BS66" s="12"/>
      <c r="BT66" s="12"/>
      <c r="BU66" s="12"/>
      <c r="BV66" s="12"/>
      <c r="BW66" s="12"/>
      <c r="BX66" s="12"/>
      <c r="BY66" s="9"/>
      <c r="BZ66" s="10"/>
      <c r="CA66" s="11"/>
      <c r="CB66" s="11"/>
      <c r="CC66" s="12"/>
      <c r="CD66" s="12"/>
      <c r="CE66" s="12"/>
      <c r="CF66" s="12"/>
      <c r="CG66" s="12"/>
      <c r="CH66" s="12"/>
      <c r="CI66" s="9"/>
      <c r="CJ66" s="10"/>
      <c r="CK66" s="11"/>
      <c r="CL66" s="11"/>
      <c r="CM66" s="12"/>
      <c r="CN66" s="12"/>
      <c r="CO66" s="12"/>
      <c r="CP66" s="12"/>
      <c r="CQ66" s="12"/>
      <c r="CR66" s="12"/>
      <c r="CS66" s="9"/>
      <c r="CT66" s="10"/>
      <c r="CU66" s="11"/>
      <c r="CV66" s="11"/>
      <c r="CW66" s="12"/>
      <c r="CX66" s="12"/>
      <c r="CY66" s="12"/>
      <c r="CZ66" s="12"/>
      <c r="DA66" s="12"/>
      <c r="DB66" s="12"/>
      <c r="DC66" s="9"/>
      <c r="DD66" s="10"/>
      <c r="DE66" s="11"/>
      <c r="DF66" s="11"/>
      <c r="DG66" s="12"/>
      <c r="DH66" s="12"/>
      <c r="DI66" s="12"/>
      <c r="DJ66" s="12"/>
      <c r="DK66" s="12"/>
      <c r="DL66" s="12"/>
      <c r="DM66" s="9"/>
      <c r="DN66" s="10"/>
      <c r="DO66" s="11"/>
      <c r="DP66" s="11"/>
      <c r="DQ66" s="12"/>
      <c r="DR66" s="12"/>
      <c r="DS66" s="12"/>
      <c r="DT66" s="12"/>
      <c r="DU66" s="12"/>
      <c r="DV66" s="12"/>
      <c r="DW66" s="9"/>
      <c r="DX66" s="10"/>
      <c r="DY66" s="11"/>
      <c r="DZ66" s="11"/>
      <c r="EA66" s="12"/>
      <c r="EB66" s="12"/>
      <c r="EC66" s="12"/>
      <c r="ED66" s="12"/>
      <c r="EE66" s="12"/>
      <c r="EF66" s="12"/>
      <c r="EG66" s="9"/>
      <c r="EH66" s="10"/>
      <c r="EI66" s="11"/>
      <c r="EJ66" s="11"/>
      <c r="EK66" s="12"/>
      <c r="EL66" s="12"/>
      <c r="EM66" s="12"/>
      <c r="EN66" s="12"/>
      <c r="EO66" s="12"/>
      <c r="EP66" s="12"/>
      <c r="EQ66" s="9"/>
      <c r="ER66" s="10"/>
      <c r="ES66" s="11"/>
      <c r="ET66" s="11"/>
      <c r="EU66" s="12"/>
      <c r="EV66" s="12"/>
      <c r="EW66" s="12"/>
      <c r="EX66" s="12"/>
      <c r="EY66" s="12"/>
      <c r="EZ66" s="12"/>
      <c r="FA66" s="9"/>
      <c r="FB66" s="10"/>
      <c r="FC66" s="11"/>
      <c r="FD66" s="11"/>
      <c r="FE66" s="12"/>
      <c r="FF66" s="12"/>
      <c r="FG66" s="12"/>
      <c r="FH66" s="12"/>
      <c r="FI66" s="12"/>
      <c r="FJ66" s="12"/>
      <c r="FK66" s="9"/>
      <c r="FL66" s="10"/>
      <c r="FM66" s="11"/>
      <c r="FN66" s="11"/>
      <c r="FO66" s="12"/>
      <c r="FP66" s="12"/>
      <c r="FQ66" s="12"/>
      <c r="FR66" s="12"/>
      <c r="FS66" s="12"/>
      <c r="FT66" s="12"/>
      <c r="FU66" s="9"/>
      <c r="FV66" s="10"/>
      <c r="FW66" s="11"/>
      <c r="FX66" s="11"/>
      <c r="FY66" s="12"/>
      <c r="FZ66" s="12"/>
      <c r="GA66" s="12"/>
      <c r="GB66" s="12"/>
      <c r="GC66" s="12"/>
      <c r="GD66" s="12"/>
      <c r="GE66" s="9"/>
      <c r="GF66" s="10"/>
      <c r="GG66" s="11"/>
      <c r="GH66" s="11"/>
      <c r="GI66" s="12"/>
      <c r="GJ66" s="12"/>
      <c r="GK66" s="12"/>
      <c r="GL66" s="12"/>
      <c r="GM66" s="12"/>
      <c r="GN66" s="12"/>
      <c r="GO66" s="9"/>
      <c r="GP66" s="10"/>
      <c r="GQ66" s="11"/>
      <c r="GR66" s="11"/>
      <c r="GS66" s="12"/>
      <c r="GT66" s="12"/>
      <c r="GU66" s="12"/>
      <c r="GV66" s="12"/>
      <c r="GW66" s="12"/>
      <c r="GX66" s="12"/>
      <c r="GY66" s="9"/>
      <c r="GZ66" s="10"/>
      <c r="HA66" s="11"/>
      <c r="HB66" s="11"/>
      <c r="HC66" s="12"/>
      <c r="HD66" s="12"/>
      <c r="HE66" s="12"/>
      <c r="HF66" s="12"/>
      <c r="HG66" s="12"/>
      <c r="HH66" s="12"/>
      <c r="HI66" s="9"/>
      <c r="HJ66" s="10"/>
      <c r="HK66" s="11"/>
      <c r="HL66" s="11"/>
      <c r="HM66" s="12"/>
      <c r="HN66" s="12"/>
      <c r="HO66" s="12"/>
      <c r="HP66" s="12"/>
      <c r="HQ66" s="12"/>
      <c r="HR66" s="12"/>
      <c r="HS66" s="9"/>
      <c r="HT66" s="10"/>
      <c r="HU66" s="11"/>
      <c r="HV66" s="11"/>
      <c r="HW66" s="12"/>
      <c r="HX66" s="12"/>
      <c r="HY66" s="12"/>
      <c r="HZ66" s="12"/>
      <c r="IA66" s="12"/>
      <c r="IB66" s="12"/>
      <c r="IC66" s="9"/>
      <c r="ID66" s="10"/>
      <c r="IE66" s="11"/>
      <c r="IF66" s="11"/>
      <c r="IG66" s="12"/>
      <c r="IH66" s="12"/>
      <c r="II66" s="12"/>
      <c r="IJ66" s="12"/>
      <c r="IK66" s="12"/>
      <c r="IL66" s="12"/>
      <c r="IM66" s="9"/>
      <c r="IN66" s="10"/>
      <c r="IO66" s="11"/>
      <c r="IP66" s="11"/>
      <c r="IQ66" s="12"/>
      <c r="IR66" s="12"/>
    </row>
    <row r="67" spans="1:252" s="13" customFormat="1" ht="15.75">
      <c r="A67" s="29" t="s">
        <v>160</v>
      </c>
      <c r="B67" s="20" t="s">
        <v>161</v>
      </c>
      <c r="C67" s="53">
        <v>16623040.529999999</v>
      </c>
      <c r="D67" s="53">
        <v>26249625.510000002</v>
      </c>
      <c r="E67" s="53">
        <f t="shared" si="0"/>
        <v>9626584.9800000023</v>
      </c>
      <c r="F67" s="34">
        <f t="shared" si="2"/>
        <v>157.91109612364039</v>
      </c>
      <c r="G67" s="9"/>
      <c r="H67" s="10"/>
      <c r="I67" s="11"/>
      <c r="J67" s="11"/>
      <c r="K67" s="12"/>
      <c r="L67" s="12"/>
      <c r="M67" s="12"/>
      <c r="N67" s="12"/>
      <c r="O67" s="12"/>
      <c r="P67" s="12"/>
      <c r="Q67" s="9"/>
      <c r="R67" s="10"/>
      <c r="S67" s="11"/>
      <c r="T67" s="11"/>
      <c r="U67" s="12"/>
      <c r="V67" s="12"/>
      <c r="W67" s="12"/>
      <c r="X67" s="12"/>
      <c r="Y67" s="12"/>
      <c r="Z67" s="12"/>
      <c r="AA67" s="9"/>
      <c r="AB67" s="10"/>
      <c r="AC67" s="11"/>
      <c r="AD67" s="11"/>
      <c r="AE67" s="12"/>
      <c r="AF67" s="12"/>
      <c r="AG67" s="12"/>
      <c r="AH67" s="12"/>
      <c r="AI67" s="12"/>
      <c r="AJ67" s="12"/>
      <c r="AK67" s="9"/>
      <c r="AL67" s="10"/>
      <c r="AM67" s="11"/>
      <c r="AN67" s="11"/>
      <c r="AO67" s="12"/>
      <c r="AP67" s="12"/>
      <c r="AQ67" s="12"/>
      <c r="AR67" s="12"/>
      <c r="AS67" s="12"/>
      <c r="AT67" s="12"/>
      <c r="AU67" s="9"/>
      <c r="AV67" s="10"/>
      <c r="AW67" s="11"/>
      <c r="AX67" s="11"/>
      <c r="AY67" s="12"/>
      <c r="AZ67" s="12"/>
      <c r="BA67" s="12"/>
      <c r="BB67" s="12"/>
      <c r="BC67" s="12"/>
      <c r="BD67" s="12"/>
      <c r="BE67" s="9"/>
      <c r="BF67" s="10"/>
      <c r="BG67" s="11"/>
      <c r="BH67" s="11"/>
      <c r="BI67" s="12"/>
      <c r="BJ67" s="12"/>
      <c r="BK67" s="12"/>
      <c r="BL67" s="12"/>
      <c r="BM67" s="12"/>
      <c r="BN67" s="12"/>
      <c r="BO67" s="9"/>
      <c r="BP67" s="10"/>
      <c r="BQ67" s="11"/>
      <c r="BR67" s="11"/>
      <c r="BS67" s="12"/>
      <c r="BT67" s="12"/>
      <c r="BU67" s="12"/>
      <c r="BV67" s="12"/>
      <c r="BW67" s="12"/>
      <c r="BX67" s="12"/>
      <c r="BY67" s="9"/>
      <c r="BZ67" s="10"/>
      <c r="CA67" s="11"/>
      <c r="CB67" s="11"/>
      <c r="CC67" s="12"/>
      <c r="CD67" s="12"/>
      <c r="CE67" s="12"/>
      <c r="CF67" s="12"/>
      <c r="CG67" s="12"/>
      <c r="CH67" s="12"/>
      <c r="CI67" s="9"/>
      <c r="CJ67" s="10"/>
      <c r="CK67" s="11"/>
      <c r="CL67" s="11"/>
      <c r="CM67" s="12"/>
      <c r="CN67" s="12"/>
      <c r="CO67" s="12"/>
      <c r="CP67" s="12"/>
      <c r="CQ67" s="12"/>
      <c r="CR67" s="12"/>
      <c r="CS67" s="9"/>
      <c r="CT67" s="10"/>
      <c r="CU67" s="11"/>
      <c r="CV67" s="11"/>
      <c r="CW67" s="12"/>
      <c r="CX67" s="12"/>
      <c r="CY67" s="12"/>
      <c r="CZ67" s="12"/>
      <c r="DA67" s="12"/>
      <c r="DB67" s="12"/>
      <c r="DC67" s="9"/>
      <c r="DD67" s="10"/>
      <c r="DE67" s="11"/>
      <c r="DF67" s="11"/>
      <c r="DG67" s="12"/>
      <c r="DH67" s="12"/>
      <c r="DI67" s="12"/>
      <c r="DJ67" s="12"/>
      <c r="DK67" s="12"/>
      <c r="DL67" s="12"/>
      <c r="DM67" s="9"/>
      <c r="DN67" s="10"/>
      <c r="DO67" s="11"/>
      <c r="DP67" s="11"/>
      <c r="DQ67" s="12"/>
      <c r="DR67" s="12"/>
      <c r="DS67" s="12"/>
      <c r="DT67" s="12"/>
      <c r="DU67" s="12"/>
      <c r="DV67" s="12"/>
      <c r="DW67" s="9"/>
      <c r="DX67" s="10"/>
      <c r="DY67" s="11"/>
      <c r="DZ67" s="11"/>
      <c r="EA67" s="12"/>
      <c r="EB67" s="12"/>
      <c r="EC67" s="12"/>
      <c r="ED67" s="12"/>
      <c r="EE67" s="12"/>
      <c r="EF67" s="12"/>
      <c r="EG67" s="9"/>
      <c r="EH67" s="10"/>
      <c r="EI67" s="11"/>
      <c r="EJ67" s="11"/>
      <c r="EK67" s="12"/>
      <c r="EL67" s="12"/>
      <c r="EM67" s="12"/>
      <c r="EN67" s="12"/>
      <c r="EO67" s="12"/>
      <c r="EP67" s="12"/>
      <c r="EQ67" s="9"/>
      <c r="ER67" s="10"/>
      <c r="ES67" s="11"/>
      <c r="ET67" s="11"/>
      <c r="EU67" s="12"/>
      <c r="EV67" s="12"/>
      <c r="EW67" s="12"/>
      <c r="EX67" s="12"/>
      <c r="EY67" s="12"/>
      <c r="EZ67" s="12"/>
      <c r="FA67" s="9"/>
      <c r="FB67" s="10"/>
      <c r="FC67" s="11"/>
      <c r="FD67" s="11"/>
      <c r="FE67" s="12"/>
      <c r="FF67" s="12"/>
      <c r="FG67" s="12"/>
      <c r="FH67" s="12"/>
      <c r="FI67" s="12"/>
      <c r="FJ67" s="12"/>
      <c r="FK67" s="9"/>
      <c r="FL67" s="10"/>
      <c r="FM67" s="11"/>
      <c r="FN67" s="11"/>
      <c r="FO67" s="12"/>
      <c r="FP67" s="12"/>
      <c r="FQ67" s="12"/>
      <c r="FR67" s="12"/>
      <c r="FS67" s="12"/>
      <c r="FT67" s="12"/>
      <c r="FU67" s="9"/>
      <c r="FV67" s="10"/>
      <c r="FW67" s="11"/>
      <c r="FX67" s="11"/>
      <c r="FY67" s="12"/>
      <c r="FZ67" s="12"/>
      <c r="GA67" s="12"/>
      <c r="GB67" s="12"/>
      <c r="GC67" s="12"/>
      <c r="GD67" s="12"/>
      <c r="GE67" s="9"/>
      <c r="GF67" s="10"/>
      <c r="GG67" s="11"/>
      <c r="GH67" s="11"/>
      <c r="GI67" s="12"/>
      <c r="GJ67" s="12"/>
      <c r="GK67" s="12"/>
      <c r="GL67" s="12"/>
      <c r="GM67" s="12"/>
      <c r="GN67" s="12"/>
      <c r="GO67" s="9"/>
      <c r="GP67" s="10"/>
      <c r="GQ67" s="11"/>
      <c r="GR67" s="11"/>
      <c r="GS67" s="12"/>
      <c r="GT67" s="12"/>
      <c r="GU67" s="12"/>
      <c r="GV67" s="12"/>
      <c r="GW67" s="12"/>
      <c r="GX67" s="12"/>
      <c r="GY67" s="9"/>
      <c r="GZ67" s="10"/>
      <c r="HA67" s="11"/>
      <c r="HB67" s="11"/>
      <c r="HC67" s="12"/>
      <c r="HD67" s="12"/>
      <c r="HE67" s="12"/>
      <c r="HF67" s="12"/>
      <c r="HG67" s="12"/>
      <c r="HH67" s="12"/>
      <c r="HI67" s="9"/>
      <c r="HJ67" s="10"/>
      <c r="HK67" s="11"/>
      <c r="HL67" s="11"/>
      <c r="HM67" s="12"/>
      <c r="HN67" s="12"/>
      <c r="HO67" s="12"/>
      <c r="HP67" s="12"/>
      <c r="HQ67" s="12"/>
      <c r="HR67" s="12"/>
      <c r="HS67" s="9"/>
      <c r="HT67" s="10"/>
      <c r="HU67" s="11"/>
      <c r="HV67" s="11"/>
      <c r="HW67" s="12"/>
      <c r="HX67" s="12"/>
      <c r="HY67" s="12"/>
      <c r="HZ67" s="12"/>
      <c r="IA67" s="12"/>
      <c r="IB67" s="12"/>
      <c r="IC67" s="9"/>
      <c r="ID67" s="10"/>
      <c r="IE67" s="11"/>
      <c r="IF67" s="11"/>
      <c r="IG67" s="12"/>
      <c r="IH67" s="12"/>
      <c r="II67" s="12"/>
      <c r="IJ67" s="12"/>
      <c r="IK67" s="12"/>
      <c r="IL67" s="12"/>
      <c r="IM67" s="9"/>
      <c r="IN67" s="10"/>
      <c r="IO67" s="11"/>
      <c r="IP67" s="11"/>
      <c r="IQ67" s="12"/>
      <c r="IR67" s="12"/>
    </row>
    <row r="68" spans="1:252" s="13" customFormat="1" ht="15">
      <c r="A68" s="29" t="s">
        <v>99</v>
      </c>
      <c r="B68" s="23" t="s">
        <v>25</v>
      </c>
      <c r="C68" s="53">
        <v>1507628754.9000001</v>
      </c>
      <c r="D68" s="53">
        <v>3019768491.6500001</v>
      </c>
      <c r="E68" s="53">
        <f t="shared" si="0"/>
        <v>1512139736.75</v>
      </c>
      <c r="F68" s="34">
        <f t="shared" si="2"/>
        <v>200.29921038818998</v>
      </c>
    </row>
    <row r="69" spans="1:252" s="13" customFormat="1" ht="16.5">
      <c r="A69" s="60" t="s">
        <v>47</v>
      </c>
      <c r="B69" s="59" t="s">
        <v>54</v>
      </c>
      <c r="C69" s="59">
        <f>C70+C71+C72+C73+C74</f>
        <v>15441066905.07</v>
      </c>
      <c r="D69" s="59">
        <f>D70+D71+D72+D73+D74</f>
        <v>16807443880.450001</v>
      </c>
      <c r="E69" s="59">
        <f t="shared" si="0"/>
        <v>1366376975.3800011</v>
      </c>
      <c r="F69" s="59">
        <f t="shared" si="2"/>
        <v>108.84898034430093</v>
      </c>
    </row>
    <row r="70" spans="1:252" s="13" customFormat="1" ht="18.75" customHeight="1">
      <c r="A70" s="29" t="s">
        <v>100</v>
      </c>
      <c r="B70" s="18" t="s">
        <v>122</v>
      </c>
      <c r="C70" s="53">
        <v>143101990.69</v>
      </c>
      <c r="D70" s="53">
        <v>276085779.26999998</v>
      </c>
      <c r="E70" s="53">
        <f t="shared" si="0"/>
        <v>132983788.57999998</v>
      </c>
      <c r="F70" s="34">
        <f t="shared" si="2"/>
        <v>192.92937710984123</v>
      </c>
    </row>
    <row r="71" spans="1:252" s="13" customFormat="1" ht="17.25" customHeight="1">
      <c r="A71" s="29" t="s">
        <v>101</v>
      </c>
      <c r="B71" s="18" t="s">
        <v>123</v>
      </c>
      <c r="C71" s="53">
        <v>1808319011.54</v>
      </c>
      <c r="D71" s="53">
        <v>2318148774.0100002</v>
      </c>
      <c r="E71" s="53">
        <f t="shared" si="0"/>
        <v>509829762.47000027</v>
      </c>
      <c r="F71" s="34">
        <f t="shared" si="2"/>
        <v>128.19357420988564</v>
      </c>
    </row>
    <row r="72" spans="1:252" s="13" customFormat="1" ht="17.25" customHeight="1">
      <c r="A72" s="29" t="s">
        <v>102</v>
      </c>
      <c r="B72" s="18" t="s">
        <v>124</v>
      </c>
      <c r="C72" s="53">
        <v>8612393666.7399998</v>
      </c>
      <c r="D72" s="53">
        <v>8600146314.6599998</v>
      </c>
      <c r="E72" s="53">
        <f t="shared" si="0"/>
        <v>-12247352.079999924</v>
      </c>
      <c r="F72" s="34">
        <f t="shared" si="2"/>
        <v>99.857793865980625</v>
      </c>
    </row>
    <row r="73" spans="1:252" s="13" customFormat="1" ht="15">
      <c r="A73" s="29" t="s">
        <v>103</v>
      </c>
      <c r="B73" s="18" t="s">
        <v>55</v>
      </c>
      <c r="C73" s="53">
        <v>4382311085.3699999</v>
      </c>
      <c r="D73" s="53">
        <v>4797094439.9300003</v>
      </c>
      <c r="E73" s="53">
        <f t="shared" si="0"/>
        <v>414783354.56000042</v>
      </c>
      <c r="F73" s="34">
        <f t="shared" si="2"/>
        <v>109.46494547009047</v>
      </c>
    </row>
    <row r="74" spans="1:252" s="13" customFormat="1" ht="15">
      <c r="A74" s="29" t="s">
        <v>104</v>
      </c>
      <c r="B74" s="18" t="s">
        <v>125</v>
      </c>
      <c r="C74" s="53">
        <v>494941150.73000002</v>
      </c>
      <c r="D74" s="53">
        <v>815968572.58000004</v>
      </c>
      <c r="E74" s="53">
        <f t="shared" si="0"/>
        <v>321027421.85000002</v>
      </c>
      <c r="F74" s="34">
        <f t="shared" si="2"/>
        <v>164.86173586021476</v>
      </c>
    </row>
    <row r="75" spans="1:252" s="13" customFormat="1" ht="16.5">
      <c r="A75" s="60" t="s">
        <v>44</v>
      </c>
      <c r="B75" s="59" t="s">
        <v>26</v>
      </c>
      <c r="C75" s="59">
        <f>C76+C77+C78+C79</f>
        <v>1112699640.7</v>
      </c>
      <c r="D75" s="59">
        <f>D76+D77+D78+D79</f>
        <v>1938805947.0900002</v>
      </c>
      <c r="E75" s="59">
        <f t="shared" si="0"/>
        <v>826106306.3900001</v>
      </c>
      <c r="F75" s="59">
        <f t="shared" si="2"/>
        <v>174.24342348760857</v>
      </c>
    </row>
    <row r="76" spans="1:252" s="13" customFormat="1" ht="15">
      <c r="A76" s="29" t="s">
        <v>105</v>
      </c>
      <c r="B76" s="17" t="s">
        <v>27</v>
      </c>
      <c r="C76" s="53">
        <v>157723302.58000001</v>
      </c>
      <c r="D76" s="53">
        <v>172280776.11000001</v>
      </c>
      <c r="E76" s="53">
        <f t="shared" si="0"/>
        <v>14557473.530000001</v>
      </c>
      <c r="F76" s="34">
        <f t="shared" ref="F76:F89" si="3">D76/C76*100</f>
        <v>109.22975444456991</v>
      </c>
    </row>
    <row r="77" spans="1:252" s="13" customFormat="1" ht="15">
      <c r="A77" s="29" t="s">
        <v>106</v>
      </c>
      <c r="B77" s="26" t="s">
        <v>28</v>
      </c>
      <c r="C77" s="53">
        <v>547196296.89999998</v>
      </c>
      <c r="D77" s="53">
        <v>1240369673.48</v>
      </c>
      <c r="E77" s="53">
        <f t="shared" si="0"/>
        <v>693173376.58000004</v>
      </c>
      <c r="F77" s="34">
        <f t="shared" si="3"/>
        <v>226.67727842951345</v>
      </c>
    </row>
    <row r="78" spans="1:252" s="13" customFormat="1" ht="15">
      <c r="A78" s="29" t="s">
        <v>107</v>
      </c>
      <c r="B78" s="26" t="s">
        <v>29</v>
      </c>
      <c r="C78" s="52">
        <v>390241279.67000002</v>
      </c>
      <c r="D78" s="52">
        <v>509501713.67000002</v>
      </c>
      <c r="E78" s="52">
        <f t="shared" ref="E78:E89" si="4">D78-C78</f>
        <v>119260434</v>
      </c>
      <c r="F78" s="34">
        <f t="shared" si="3"/>
        <v>130.56069160619049</v>
      </c>
    </row>
    <row r="79" spans="1:252" s="13" customFormat="1" ht="15">
      <c r="A79" s="29" t="s">
        <v>108</v>
      </c>
      <c r="B79" s="26" t="s">
        <v>30</v>
      </c>
      <c r="C79" s="53">
        <v>17538761.550000001</v>
      </c>
      <c r="D79" s="53">
        <v>16653783.83</v>
      </c>
      <c r="E79" s="53">
        <f t="shared" si="4"/>
        <v>-884977.72000000067</v>
      </c>
      <c r="F79" s="34">
        <f t="shared" si="3"/>
        <v>94.954160717237173</v>
      </c>
    </row>
    <row r="80" spans="1:252" s="13" customFormat="1" ht="16.5">
      <c r="A80" s="60" t="s">
        <v>50</v>
      </c>
      <c r="B80" s="59" t="s">
        <v>31</v>
      </c>
      <c r="C80" s="59">
        <f>C81+C82+C83</f>
        <v>125396735.86000001</v>
      </c>
      <c r="D80" s="59">
        <f>D81+D82+D83</f>
        <v>142467886.78</v>
      </c>
      <c r="E80" s="59">
        <f t="shared" si="4"/>
        <v>17071150.919999987</v>
      </c>
      <c r="F80" s="59">
        <f t="shared" si="3"/>
        <v>113.6137123529748</v>
      </c>
    </row>
    <row r="81" spans="1:6" s="13" customFormat="1" ht="15">
      <c r="A81" s="29" t="s">
        <v>109</v>
      </c>
      <c r="B81" s="26" t="s">
        <v>120</v>
      </c>
      <c r="C81" s="53">
        <v>52792233</v>
      </c>
      <c r="D81" s="53">
        <v>55890411</v>
      </c>
      <c r="E81" s="53">
        <f t="shared" si="4"/>
        <v>3098178</v>
      </c>
      <c r="F81" s="34">
        <f t="shared" si="3"/>
        <v>105.8686246516604</v>
      </c>
    </row>
    <row r="82" spans="1:6" s="13" customFormat="1" ht="15">
      <c r="A82" s="29" t="s">
        <v>110</v>
      </c>
      <c r="B82" s="26" t="s">
        <v>121</v>
      </c>
      <c r="C82" s="53">
        <v>50644507.43</v>
      </c>
      <c r="D82" s="53">
        <v>65491387.259999998</v>
      </c>
      <c r="E82" s="53">
        <f t="shared" si="4"/>
        <v>14846879.829999998</v>
      </c>
      <c r="F82" s="34">
        <f t="shared" si="3"/>
        <v>129.31587369177419</v>
      </c>
    </row>
    <row r="83" spans="1:6" s="13" customFormat="1" ht="15">
      <c r="A83" s="29" t="s">
        <v>111</v>
      </c>
      <c r="B83" s="25" t="s">
        <v>32</v>
      </c>
      <c r="C83" s="53">
        <v>21959995.43</v>
      </c>
      <c r="D83" s="53">
        <v>21086088.52</v>
      </c>
      <c r="E83" s="53">
        <f t="shared" si="4"/>
        <v>-873906.91000000015</v>
      </c>
      <c r="F83" s="34">
        <f t="shared" si="3"/>
        <v>96.02045950881147</v>
      </c>
    </row>
    <row r="84" spans="1:6" s="13" customFormat="1" ht="31.5">
      <c r="A84" s="60" t="s">
        <v>45</v>
      </c>
      <c r="B84" s="59" t="s">
        <v>33</v>
      </c>
      <c r="C84" s="59">
        <f>C85</f>
        <v>156403340.06999999</v>
      </c>
      <c r="D84" s="59">
        <f>D85</f>
        <v>137185581.93000001</v>
      </c>
      <c r="E84" s="59">
        <f t="shared" si="4"/>
        <v>-19217758.139999986</v>
      </c>
      <c r="F84" s="59">
        <f t="shared" si="3"/>
        <v>87.712693263840222</v>
      </c>
    </row>
    <row r="85" spans="1:6" s="13" customFormat="1" ht="30">
      <c r="A85" s="29" t="s">
        <v>112</v>
      </c>
      <c r="B85" s="25" t="s">
        <v>34</v>
      </c>
      <c r="C85" s="53">
        <v>156403340.06999999</v>
      </c>
      <c r="D85" s="53">
        <v>137185581.93000001</v>
      </c>
      <c r="E85" s="53">
        <f t="shared" si="4"/>
        <v>-19217758.139999986</v>
      </c>
      <c r="F85" s="34">
        <f t="shared" si="3"/>
        <v>87.712693263840222</v>
      </c>
    </row>
    <row r="86" spans="1:6" s="13" customFormat="1" ht="63">
      <c r="A86" s="60" t="s">
        <v>113</v>
      </c>
      <c r="B86" s="59" t="s">
        <v>0</v>
      </c>
      <c r="C86" s="59">
        <f>C87+C88+C89</f>
        <v>0</v>
      </c>
      <c r="D86" s="59">
        <f>D87+D88+D89</f>
        <v>0</v>
      </c>
      <c r="E86" s="59">
        <f t="shared" si="4"/>
        <v>0</v>
      </c>
      <c r="F86" s="59" t="s">
        <v>165</v>
      </c>
    </row>
    <row r="87" spans="1:6" s="13" customFormat="1" ht="45" hidden="1">
      <c r="A87" s="46" t="s">
        <v>114</v>
      </c>
      <c r="B87" s="47" t="s">
        <v>35</v>
      </c>
      <c r="C87" s="38">
        <v>0</v>
      </c>
      <c r="D87" s="41">
        <v>0</v>
      </c>
      <c r="E87" s="41">
        <f t="shared" si="4"/>
        <v>0</v>
      </c>
      <c r="F87" s="48" t="e">
        <f t="shared" si="3"/>
        <v>#DIV/0!</v>
      </c>
    </row>
    <row r="88" spans="1:6" s="13" customFormat="1" ht="15" hidden="1">
      <c r="A88" s="29" t="s">
        <v>115</v>
      </c>
      <c r="B88" s="21" t="s">
        <v>36</v>
      </c>
      <c r="C88" s="19">
        <v>0</v>
      </c>
      <c r="D88" s="43">
        <v>0</v>
      </c>
      <c r="E88" s="43">
        <f t="shared" si="4"/>
        <v>0</v>
      </c>
      <c r="F88" s="42" t="e">
        <f t="shared" si="3"/>
        <v>#DIV/0!</v>
      </c>
    </row>
    <row r="89" spans="1:6" s="13" customFormat="1" ht="15.75" hidden="1" thickBot="1">
      <c r="A89" s="36" t="s">
        <v>116</v>
      </c>
      <c r="B89" s="37" t="s">
        <v>37</v>
      </c>
      <c r="C89" s="39">
        <v>0</v>
      </c>
      <c r="D89" s="44">
        <v>0</v>
      </c>
      <c r="E89" s="44">
        <f t="shared" si="4"/>
        <v>0</v>
      </c>
      <c r="F89" s="45" t="e">
        <f t="shared" si="3"/>
        <v>#DIV/0!</v>
      </c>
    </row>
    <row r="90" spans="1:6" s="13" customFormat="1">
      <c r="A90" s="6"/>
      <c r="B90" s="5"/>
      <c r="C90" s="5"/>
      <c r="D90" s="5"/>
      <c r="E90" s="4"/>
      <c r="F90" s="7"/>
    </row>
    <row r="91" spans="1:6" s="13" customFormat="1">
      <c r="A91" s="6"/>
      <c r="B91" s="5"/>
      <c r="C91" s="5"/>
      <c r="D91" s="5"/>
      <c r="E91" s="4"/>
      <c r="F91" s="7"/>
    </row>
    <row r="92" spans="1:6" s="13" customFormat="1">
      <c r="A92" s="6"/>
      <c r="B92" s="5"/>
      <c r="C92" s="5"/>
      <c r="D92" s="5"/>
      <c r="E92" s="4"/>
      <c r="F92" s="7"/>
    </row>
  </sheetData>
  <mergeCells count="5">
    <mergeCell ref="A2:F2"/>
    <mergeCell ref="A3:F3"/>
    <mergeCell ref="A4:F4"/>
    <mergeCell ref="A1:F1"/>
    <mergeCell ref="E5:F5"/>
  </mergeCells>
  <phoneticPr fontId="1" type="noConversion"/>
  <pageMargins left="0.59055118110236227" right="0" top="0.39370078740157483" bottom="0.43307086614173229" header="0" footer="0.23622047244094491"/>
  <pageSetup paperSize="9" scale="60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Р,ПР</vt:lpstr>
      <vt:lpstr>'Расходы по Р,ПР'!Заголовки_для_печати</vt:lpstr>
      <vt:lpstr>'Расходы по Р,ПР'!Область_печати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Чикалина Л.</dc:creator>
  <cp:lastModifiedBy>Lyahova_K</cp:lastModifiedBy>
  <cp:lastPrinted>2022-07-27T07:31:11Z</cp:lastPrinted>
  <dcterms:created xsi:type="dcterms:W3CDTF">2004-10-14T10:30:02Z</dcterms:created>
  <dcterms:modified xsi:type="dcterms:W3CDTF">2022-10-26T09:51:11Z</dcterms:modified>
</cp:coreProperties>
</file>