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90" windowWidth="15075" windowHeight="10785"/>
  </bookViews>
  <sheets>
    <sheet name="сод раб-в" sheetId="4" r:id="rId1"/>
    <sheet name="Лист1" sheetId="1" r:id="rId2"/>
  </sheets>
  <definedNames>
    <definedName name="_xlnm.Print_Area" localSheetId="1">Лист1!$A$1:$V$38</definedName>
    <definedName name="_xlnm.Print_Area" localSheetId="0">'сод раб-в'!$A$1:$N$46</definedName>
  </definedNames>
  <calcPr calcId="125725"/>
</workbook>
</file>

<file path=xl/calcChain.xml><?xml version="1.0" encoding="utf-8"?>
<calcChain xmlns="http://schemas.openxmlformats.org/spreadsheetml/2006/main">
  <c r="I12" i="4"/>
  <c r="I14"/>
  <c r="I16"/>
  <c r="I18"/>
  <c r="I20"/>
  <c r="I23"/>
  <c r="I27"/>
  <c r="C34"/>
  <c r="I34" s="1"/>
  <c r="C33"/>
  <c r="I33" s="1"/>
  <c r="C32"/>
  <c r="I32" s="1"/>
  <c r="C31"/>
  <c r="I31" s="1"/>
  <c r="C30"/>
  <c r="I30" s="1"/>
  <c r="C29"/>
  <c r="I29" s="1"/>
  <c r="C28"/>
  <c r="I28" s="1"/>
  <c r="C27"/>
  <c r="H27" s="1"/>
  <c r="C26"/>
  <c r="I26" s="1"/>
  <c r="C25"/>
  <c r="I25" s="1"/>
  <c r="C24"/>
  <c r="I24" s="1"/>
  <c r="C23"/>
  <c r="H23" s="1"/>
  <c r="C22"/>
  <c r="C21"/>
  <c r="I21" s="1"/>
  <c r="C20"/>
  <c r="H20" s="1"/>
  <c r="C19"/>
  <c r="I19" s="1"/>
  <c r="C18"/>
  <c r="H18" s="1"/>
  <c r="C17"/>
  <c r="I17" s="1"/>
  <c r="C16"/>
  <c r="H16" s="1"/>
  <c r="C15"/>
  <c r="I15" s="1"/>
  <c r="C14"/>
  <c r="H14" s="1"/>
  <c r="C13"/>
  <c r="I13" s="1"/>
  <c r="C12"/>
  <c r="H12" s="1"/>
  <c r="C11"/>
  <c r="C10"/>
  <c r="I10" s="1"/>
  <c r="C9"/>
  <c r="I9" s="1"/>
  <c r="C8"/>
  <c r="I8" s="1"/>
  <c r="C7"/>
  <c r="C40"/>
  <c r="H40" s="1"/>
  <c r="C39"/>
  <c r="H39" s="1"/>
  <c r="C38"/>
  <c r="H38" s="1"/>
  <c r="C37"/>
  <c r="H37" s="1"/>
  <c r="C36"/>
  <c r="H33" l="1"/>
  <c r="H31"/>
  <c r="H29"/>
  <c r="H25"/>
  <c r="H9"/>
  <c r="I37"/>
  <c r="I41" s="1"/>
  <c r="I39"/>
  <c r="H34"/>
  <c r="H32"/>
  <c r="H30"/>
  <c r="H28"/>
  <c r="H26"/>
  <c r="H24"/>
  <c r="H21"/>
  <c r="H19"/>
  <c r="H17"/>
  <c r="H15"/>
  <c r="H13"/>
  <c r="H10"/>
  <c r="H8"/>
  <c r="I38"/>
  <c r="I40"/>
  <c r="H41"/>
  <c r="I7"/>
  <c r="H7"/>
  <c r="J7" s="1"/>
  <c r="C35"/>
  <c r="K9"/>
  <c r="J8"/>
  <c r="C42"/>
  <c r="C41"/>
  <c r="N7" l="1"/>
  <c r="M7"/>
  <c r="N8"/>
  <c r="M8"/>
  <c r="H35"/>
  <c r="H42" s="1"/>
  <c r="I35"/>
  <c r="I42" s="1"/>
  <c r="K20" l="1"/>
  <c r="K11"/>
  <c r="K25"/>
  <c r="K23"/>
  <c r="K16"/>
  <c r="K13"/>
  <c r="K15"/>
  <c r="K31"/>
  <c r="K21"/>
  <c r="K24"/>
  <c r="K19"/>
  <c r="K40"/>
  <c r="K12"/>
  <c r="K29"/>
  <c r="K22"/>
  <c r="K32"/>
  <c r="K30"/>
  <c r="K36"/>
  <c r="K14"/>
  <c r="K18"/>
  <c r="K34"/>
  <c r="K17"/>
  <c r="K33" l="1"/>
  <c r="K37"/>
  <c r="K39"/>
  <c r="K8"/>
  <c r="K26"/>
  <c r="K38"/>
  <c r="K28"/>
  <c r="K27"/>
  <c r="K10"/>
  <c r="L14"/>
  <c r="L11"/>
  <c r="L9"/>
  <c r="L15"/>
  <c r="L33"/>
  <c r="J33"/>
  <c r="M33" l="1"/>
  <c r="N33"/>
  <c r="L38"/>
  <c r="L40"/>
  <c r="L24"/>
  <c r="L25"/>
  <c r="L20"/>
  <c r="L21"/>
  <c r="L29"/>
  <c r="L18"/>
  <c r="L16"/>
  <c r="L37"/>
  <c r="J28"/>
  <c r="L36"/>
  <c r="L30"/>
  <c r="L23"/>
  <c r="L19"/>
  <c r="J27"/>
  <c r="K41"/>
  <c r="J34"/>
  <c r="L34"/>
  <c r="J26"/>
  <c r="L26"/>
  <c r="J38"/>
  <c r="J21"/>
  <c r="L12"/>
  <c r="J18"/>
  <c r="L22"/>
  <c r="L31"/>
  <c r="L28"/>
  <c r="L8"/>
  <c r="J39"/>
  <c r="L39"/>
  <c r="J10"/>
  <c r="L10"/>
  <c r="L27"/>
  <c r="L13"/>
  <c r="L32"/>
  <c r="L17"/>
  <c r="J20"/>
  <c r="J32"/>
  <c r="J37"/>
  <c r="J36"/>
  <c r="J13"/>
  <c r="J29"/>
  <c r="J17"/>
  <c r="J31"/>
  <c r="J24"/>
  <c r="J40"/>
  <c r="J12"/>
  <c r="J9"/>
  <c r="J14"/>
  <c r="J30"/>
  <c r="J23"/>
  <c r="J22"/>
  <c r="J11"/>
  <c r="J19"/>
  <c r="J16"/>
  <c r="J15"/>
  <c r="J25"/>
  <c r="N40" l="1"/>
  <c r="M40"/>
  <c r="M37"/>
  <c r="N37"/>
  <c r="N36"/>
  <c r="M36"/>
  <c r="M39"/>
  <c r="N39"/>
  <c r="N38"/>
  <c r="M38"/>
  <c r="M15"/>
  <c r="N15"/>
  <c r="N22"/>
  <c r="M22"/>
  <c r="M9"/>
  <c r="N9"/>
  <c r="M31"/>
  <c r="N31"/>
  <c r="N20"/>
  <c r="M20"/>
  <c r="M25"/>
  <c r="N25"/>
  <c r="M11"/>
  <c r="N11"/>
  <c r="N14"/>
  <c r="M14"/>
  <c r="N24"/>
  <c r="M24"/>
  <c r="M13"/>
  <c r="N13"/>
  <c r="M21"/>
  <c r="N21"/>
  <c r="N28"/>
  <c r="M28"/>
  <c r="M19"/>
  <c r="N19"/>
  <c r="N30"/>
  <c r="M30"/>
  <c r="M29"/>
  <c r="N29"/>
  <c r="N32"/>
  <c r="M32"/>
  <c r="N10"/>
  <c r="M10"/>
  <c r="N26"/>
  <c r="M26"/>
  <c r="M27"/>
  <c r="N27"/>
  <c r="N16"/>
  <c r="M16"/>
  <c r="M23"/>
  <c r="N23"/>
  <c r="N12"/>
  <c r="M12"/>
  <c r="M17"/>
  <c r="N17"/>
  <c r="N18"/>
  <c r="M18"/>
  <c r="N34"/>
  <c r="M34"/>
  <c r="L41"/>
  <c r="J41"/>
  <c r="V5" i="1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4"/>
  <c r="U37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4"/>
  <c r="M41" i="4" l="1"/>
  <c r="N41"/>
  <c r="K7"/>
  <c r="K35" s="1"/>
  <c r="K42" s="1"/>
  <c r="N35"/>
  <c r="M35"/>
  <c r="M42" s="1"/>
  <c r="V37" i="1"/>
  <c r="T37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4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4"/>
  <c r="F7"/>
  <c r="Q37"/>
  <c r="P37"/>
  <c r="L40" s="1"/>
  <c r="O37"/>
  <c r="N37"/>
  <c r="M37"/>
  <c r="I37"/>
  <c r="H37"/>
  <c r="G37"/>
  <c r="E37"/>
  <c r="D37"/>
  <c r="C37"/>
  <c r="F36"/>
  <c r="B36"/>
  <c r="F35"/>
  <c r="B35"/>
  <c r="F34"/>
  <c r="B34"/>
  <c r="F33"/>
  <c r="B33"/>
  <c r="F32"/>
  <c r="B32"/>
  <c r="F31"/>
  <c r="K31" s="1"/>
  <c r="B31"/>
  <c r="F30"/>
  <c r="K30" s="1"/>
  <c r="B30"/>
  <c r="F29"/>
  <c r="B29"/>
  <c r="F28"/>
  <c r="B28"/>
  <c r="F27"/>
  <c r="K27" s="1"/>
  <c r="B27"/>
  <c r="F26"/>
  <c r="B26"/>
  <c r="F25"/>
  <c r="B25"/>
  <c r="F24"/>
  <c r="B24"/>
  <c r="F23"/>
  <c r="B23"/>
  <c r="F22"/>
  <c r="B22"/>
  <c r="F21"/>
  <c r="K21" s="1"/>
  <c r="B21"/>
  <c r="F20"/>
  <c r="B20"/>
  <c r="F19"/>
  <c r="B19"/>
  <c r="F18"/>
  <c r="K18" s="1"/>
  <c r="B18"/>
  <c r="F17"/>
  <c r="B17"/>
  <c r="F16"/>
  <c r="B16"/>
  <c r="F15"/>
  <c r="B15"/>
  <c r="F14"/>
  <c r="B14"/>
  <c r="F13"/>
  <c r="B13"/>
  <c r="F12"/>
  <c r="B12"/>
  <c r="F11"/>
  <c r="K11" s="1"/>
  <c r="B11"/>
  <c r="F10"/>
  <c r="B10"/>
  <c r="F9"/>
  <c r="B9"/>
  <c r="F8"/>
  <c r="B8"/>
  <c r="B7"/>
  <c r="F6"/>
  <c r="B6"/>
  <c r="K6" s="1"/>
  <c r="F5"/>
  <c r="B5"/>
  <c r="L4"/>
  <c r="F4"/>
  <c r="K4" s="1"/>
  <c r="B4"/>
  <c r="N42" i="4" l="1"/>
  <c r="L7"/>
  <c r="L35" s="1"/>
  <c r="L42" s="1"/>
  <c r="J35"/>
  <c r="J42" s="1"/>
  <c r="K33" i="1"/>
  <c r="K10"/>
  <c r="L30"/>
  <c r="K29"/>
  <c r="K28"/>
  <c r="K15"/>
  <c r="L10"/>
  <c r="K26"/>
  <c r="L26"/>
  <c r="K9"/>
  <c r="L6"/>
  <c r="K24"/>
  <c r="L24"/>
  <c r="L35"/>
  <c r="K8"/>
  <c r="L12"/>
  <c r="K17"/>
  <c r="K20"/>
  <c r="K34"/>
  <c r="L34"/>
  <c r="L28"/>
  <c r="K19"/>
  <c r="K13"/>
  <c r="K36"/>
  <c r="K35"/>
  <c r="L16"/>
  <c r="K16"/>
  <c r="L32"/>
  <c r="K32"/>
  <c r="L20"/>
  <c r="L18"/>
  <c r="K5"/>
  <c r="K22"/>
  <c r="L22"/>
  <c r="K23"/>
  <c r="K7"/>
  <c r="K12"/>
  <c r="F37"/>
  <c r="K25"/>
  <c r="K14"/>
  <c r="L14"/>
  <c r="L8"/>
  <c r="B37"/>
  <c r="L36"/>
  <c r="L5"/>
  <c r="L7"/>
  <c r="L9"/>
  <c r="L11"/>
  <c r="L13"/>
  <c r="L15"/>
  <c r="L17"/>
  <c r="L19"/>
  <c r="L21"/>
  <c r="L23"/>
  <c r="L25"/>
  <c r="L27"/>
  <c r="L29"/>
  <c r="L31"/>
  <c r="L33"/>
  <c r="K37" l="1"/>
  <c r="L37"/>
</calcChain>
</file>

<file path=xl/sharedStrings.xml><?xml version="1.0" encoding="utf-8"?>
<sst xmlns="http://schemas.openxmlformats.org/spreadsheetml/2006/main" count="139" uniqueCount="95">
  <si>
    <t>наимонование района</t>
  </si>
  <si>
    <t>кол-во принятых заявлений</t>
  </si>
  <si>
    <t>количество принятых решений</t>
  </si>
  <si>
    <t>Доля  принятых решений (%)</t>
  </si>
  <si>
    <t>количество заявлений на рассмотрении</t>
  </si>
  <si>
    <t>из них со сроком более 20 дней</t>
  </si>
  <si>
    <t>численность детей на которых</t>
  </si>
  <si>
    <t>Израсходовано средств на осуществление выплаты</t>
  </si>
  <si>
    <t>всего</t>
  </si>
  <si>
    <t>орган соц.</t>
  </si>
  <si>
    <t>МФЦ</t>
  </si>
  <si>
    <t>портал гос услуг</t>
  </si>
  <si>
    <t>в т.ч. принятых через портал госуслуг</t>
  </si>
  <si>
    <t>об удовлетворении</t>
  </si>
  <si>
    <t>об отказе</t>
  </si>
  <si>
    <t>назначена выплата</t>
  </si>
  <si>
    <t>произведены выплаты</t>
  </si>
  <si>
    <t>Беловский</t>
  </si>
  <si>
    <t>Б.Солдатский</t>
  </si>
  <si>
    <t>Глушковский</t>
  </si>
  <si>
    <t>Горшеченский</t>
  </si>
  <si>
    <t>Дмитриевский</t>
  </si>
  <si>
    <t>прев. дох</t>
  </si>
  <si>
    <t>Железногорский</t>
  </si>
  <si>
    <t>Золотухинский</t>
  </si>
  <si>
    <t>Касторенский</t>
  </si>
  <si>
    <t>Конышевский</t>
  </si>
  <si>
    <t>Кореневский</t>
  </si>
  <si>
    <t>Курский</t>
  </si>
  <si>
    <t>Курчатовский</t>
  </si>
  <si>
    <t>Льговский</t>
  </si>
  <si>
    <t>прев.дох</t>
  </si>
  <si>
    <t>Медвенский</t>
  </si>
  <si>
    <t>Мантуровский</t>
  </si>
  <si>
    <t>Обоянский</t>
  </si>
  <si>
    <t>Октябрьский</t>
  </si>
  <si>
    <t>Пристенский</t>
  </si>
  <si>
    <t>Поныровский</t>
  </si>
  <si>
    <t>Рыльский</t>
  </si>
  <si>
    <t>Советский</t>
  </si>
  <si>
    <t>Солнцевский</t>
  </si>
  <si>
    <t>Суджанский</t>
  </si>
  <si>
    <t>Тимский</t>
  </si>
  <si>
    <t>Фатежский</t>
  </si>
  <si>
    <t>Хомутовский</t>
  </si>
  <si>
    <t>Черемисин-й</t>
  </si>
  <si>
    <t>Щигровский</t>
  </si>
  <si>
    <t>г.Курчатов</t>
  </si>
  <si>
    <t>г.Железногорск</t>
  </si>
  <si>
    <t>г.Курск</t>
  </si>
  <si>
    <t>г.Льгов</t>
  </si>
  <si>
    <t>г.Щигры</t>
  </si>
  <si>
    <t>ВСЕГО:</t>
  </si>
  <si>
    <t>% полож.решений</t>
  </si>
  <si>
    <t>кол-во положительных решений из оставшихся</t>
  </si>
  <si>
    <t>прогноз</t>
  </si>
  <si>
    <t xml:space="preserve">итого детей </t>
  </si>
  <si>
    <t>кол-во детей по положительным решениям</t>
  </si>
  <si>
    <t>Чi</t>
  </si>
  <si>
    <t>Н</t>
  </si>
  <si>
    <t>на осуществление расходов в части оснащения рабочих мест работников, осуществляющих ОГП</t>
  </si>
  <si>
    <t>на финансирование расходов в части приобретения средств, необходимых для осуществления процесса хранения, обработки информации в электронном виде и печати выплатных документов, связанных с обеспечением ОГП</t>
  </si>
  <si>
    <t>(в рублях)</t>
  </si>
  <si>
    <t>*численность работников, осуществляющих полномочия, определяемое из расчета численности детей, на которых назначена выплата: 1 шт.ед.- до 250 детей, 1 шт.ед. на каждые последующие - 250 детей.</t>
  </si>
  <si>
    <t>численность работников, осуществляющих ОГП*</t>
  </si>
  <si>
    <r>
      <t>S</t>
    </r>
    <r>
      <rPr>
        <b/>
        <vertAlign val="subscript"/>
        <sz val="8"/>
        <rFont val="Times New Roman"/>
        <family val="1"/>
        <charset val="204"/>
      </rPr>
      <t>1</t>
    </r>
  </si>
  <si>
    <r>
      <t>S</t>
    </r>
    <r>
      <rPr>
        <b/>
        <vertAlign val="subscript"/>
        <sz val="8"/>
        <rFont val="Times New Roman"/>
        <family val="1"/>
        <charset val="204"/>
      </rPr>
      <t>2</t>
    </r>
  </si>
  <si>
    <r>
      <t>Н</t>
    </r>
    <r>
      <rPr>
        <b/>
        <vertAlign val="subscript"/>
        <sz val="8"/>
        <rFont val="Times New Roman"/>
        <family val="1"/>
        <charset val="204"/>
      </rPr>
      <t>1</t>
    </r>
  </si>
  <si>
    <r>
      <t>Н</t>
    </r>
    <r>
      <rPr>
        <b/>
        <vertAlign val="subscript"/>
        <sz val="8"/>
        <rFont val="Times New Roman"/>
        <family val="1"/>
        <charset val="204"/>
      </rPr>
      <t>2</t>
    </r>
  </si>
  <si>
    <t>численность детей, семьи которых имеют право на ежемесячную денежную выплату</t>
  </si>
  <si>
    <r>
      <t>Чi</t>
    </r>
    <r>
      <rPr>
        <b/>
        <vertAlign val="superscript"/>
        <sz val="8"/>
        <rFont val="Times New Roman"/>
        <family val="1"/>
        <charset val="204"/>
      </rPr>
      <t>ЕВ</t>
    </r>
  </si>
  <si>
    <t xml:space="preserve">норматив затрат </t>
  </si>
  <si>
    <t>Всего районы</t>
  </si>
  <si>
    <t>Всего города</t>
  </si>
  <si>
    <r>
      <t>Сi</t>
    </r>
    <r>
      <rPr>
        <b/>
        <vertAlign val="superscript"/>
        <sz val="8"/>
        <rFont val="Times New Roman"/>
        <family val="1"/>
        <charset val="204"/>
      </rPr>
      <t>РЕВ</t>
    </r>
    <r>
      <rPr>
        <b/>
        <sz val="8"/>
        <rFont val="Times New Roman"/>
        <family val="1"/>
        <charset val="204"/>
      </rPr>
      <t>=Н х Чi</t>
    </r>
  </si>
  <si>
    <r>
      <t>Сi</t>
    </r>
    <r>
      <rPr>
        <b/>
        <vertAlign val="superscript"/>
        <sz val="8"/>
        <rFont val="Times New Roman"/>
        <family val="1"/>
        <charset val="204"/>
      </rPr>
      <t>РЕВ</t>
    </r>
    <r>
      <rPr>
        <b/>
        <sz val="8"/>
        <rFont val="Times New Roman"/>
        <family val="1"/>
        <charset val="204"/>
      </rPr>
      <t xml:space="preserve">= Н х Чi  </t>
    </r>
  </si>
  <si>
    <r>
      <t>Сi</t>
    </r>
    <r>
      <rPr>
        <b/>
        <vertAlign val="superscript"/>
        <sz val="8"/>
        <rFont val="Times New Roman"/>
        <family val="1"/>
        <charset val="204"/>
      </rPr>
      <t>РЕВ</t>
    </r>
    <r>
      <rPr>
        <b/>
        <sz val="8"/>
        <rFont val="Times New Roman"/>
        <family val="1"/>
        <charset val="204"/>
      </rPr>
      <t>=(НхЧi)+S</t>
    </r>
    <r>
      <rPr>
        <b/>
        <vertAlign val="subscript"/>
        <sz val="8"/>
        <rFont val="Times New Roman"/>
        <family val="1"/>
        <charset val="204"/>
      </rPr>
      <t>1</t>
    </r>
    <r>
      <rPr>
        <b/>
        <sz val="8"/>
        <rFont val="Times New Roman"/>
        <family val="1"/>
        <charset val="204"/>
      </rPr>
      <t>+S</t>
    </r>
    <r>
      <rPr>
        <b/>
        <vertAlign val="subscript"/>
        <sz val="8"/>
        <rFont val="Times New Roman"/>
        <family val="1"/>
        <charset val="204"/>
      </rPr>
      <t>2</t>
    </r>
  </si>
  <si>
    <r>
      <t xml:space="preserve">объем субвенции, предоставляемой бюджетам МО на содержание работников, осуществляющих ОГП  </t>
    </r>
    <r>
      <rPr>
        <b/>
        <sz val="8"/>
        <rFont val="Times New Roman"/>
        <family val="1"/>
        <charset val="204"/>
      </rPr>
      <t>на 2023 год</t>
    </r>
  </si>
  <si>
    <t>на ОТ с начисл и МТО на работника осущ ОГП**</t>
  </si>
  <si>
    <t>на осуществление расходов в части оснащения 1 рабочего места работника***</t>
  </si>
  <si>
    <t>на финансирование расходов в части приобретения на 1 работника, осуществляющего переданные государственные полномочия, средств, необходимых для осуществления процесса хранения, обработки информации в электронном виде и печати выплатных документов, связанных с обеспечением переданных государственных полномочий****</t>
  </si>
  <si>
    <t>****в соответствии с пп. 18 пункта 4 статьи 6 Закона Курской области от 28.12.2005 N 102-ЗКО, норматив затрат на финансирование расходов в части приобретения на 1 работника, осуществляющего отдельные государственные полномочия,  средств, необходимых для осуществления процесса хранения, обработки информации в электронном виде и печати выплатных документов, связанных с обеспечением отдельных государственных полномочий, включая расходы на приобретение компьютерного оборудования, установлен в размере 64,5 тыс. руб., исходя из средней стоимости закупок по результатам мониторинга коммерческих предложений на 1 марта 2020 года по данным органа исполнительной власти Курской области, уполномоченного в сфере социального обеспечения, материнства и детства.</t>
  </si>
  <si>
    <t>*** в соответствии с пп. 18 пункта 4 статьи 6 Закона Курской области от 28.12.2005 N 102-ЗКО, норматив затрат на осуществление расходов в части оснащения 1 рабочего места работника, осуществляющего отдельные государственные полномочия, включающего в себя расходы на приобретение инвентаря, средств связи, установлен  в размере 26,2 тыс. руб., исходя из средней стоимости закупок по результатам мониторинга коммерческих предложений на 1 марта 2020 года по данным органа исполнительной власти Курской области, уполномоченного в сфере социального обеспечения, материнства и детства</t>
  </si>
  <si>
    <t>Из них</t>
  </si>
  <si>
    <t>на оплату труда с начислениями и материально-техническое обеспечение деятельности работников</t>
  </si>
  <si>
    <t>на осуществление расходов в части оснащения рабочих мест работников и приобретения средств, необходимых для осуществления процесса хранения, обработки информации в электронном виде и печати выплатных документов</t>
  </si>
  <si>
    <r>
      <t>S</t>
    </r>
    <r>
      <rPr>
        <b/>
        <vertAlign val="subscript"/>
        <sz val="8"/>
        <rFont val="Times New Roman"/>
        <family val="1"/>
        <charset val="204"/>
      </rPr>
      <t>1</t>
    </r>
    <r>
      <rPr>
        <b/>
        <sz val="8"/>
        <rFont val="Times New Roman"/>
        <family val="1"/>
        <charset val="204"/>
      </rPr>
      <t>+S</t>
    </r>
    <r>
      <rPr>
        <b/>
        <vertAlign val="subscript"/>
        <sz val="8"/>
        <rFont val="Times New Roman"/>
        <family val="1"/>
        <charset val="204"/>
      </rPr>
      <t>2</t>
    </r>
  </si>
  <si>
    <t>НхЧi</t>
  </si>
  <si>
    <t xml:space="preserve">доп.потребнось субвенции (из расчета 40 доп. шт.ед.) на 2022 год   </t>
  </si>
  <si>
    <t>Расчет объема субвенции предоставляемой бюджетам муниципальных образований на содержание работников, осуществляющих отдельные государственные полномочия по назначению и выплате ежемесячной денежной выплаты на ребенка в возрасте от трех до семи лет включительно на 2022-2024 годы</t>
  </si>
  <si>
    <r>
      <t xml:space="preserve">объем субвенции, предоставляемой бюджетам МО на содержание работников, осуществляющих ОГП   </t>
    </r>
    <r>
      <rPr>
        <b/>
        <sz val="8"/>
        <rFont val="Times New Roman"/>
        <family val="1"/>
        <charset val="204"/>
      </rPr>
      <t>на 2022 год</t>
    </r>
  </si>
  <si>
    <r>
      <t xml:space="preserve">объем субвенции, предоставляемой бюджетам МО на содержание работников, осуществляющих ОГП  </t>
    </r>
    <r>
      <rPr>
        <b/>
        <sz val="8"/>
        <rFont val="Times New Roman"/>
        <family val="1"/>
        <charset val="204"/>
      </rPr>
      <t>на 2024 год</t>
    </r>
  </si>
  <si>
    <r>
      <t xml:space="preserve">численность работников, осуществлявших ОГП по расчетам             </t>
    </r>
    <r>
      <rPr>
        <sz val="8"/>
        <color rgb="FFFF0000"/>
        <rFont val="Times New Roman"/>
        <family val="1"/>
        <charset val="204"/>
      </rPr>
      <t>2021 года</t>
    </r>
  </si>
  <si>
    <t>** в соответствии с пп. 18 пункта 4 статьи 6 Закона Курской области от 28.12.2005 N 102-ЗКО, норматив затрат на оплату труда с начислениями и материально-техническое обеспечение на 1 работника, осуществляющего отдельные государственные полномочия  по назначению и выплате ежемесячной денежной выплаты на ребенка в возрасте от трех до семи лет включительно устанавливается в размере 334,7 тыс. рублей в год</t>
  </si>
  <si>
    <t>Приложение 1.11.16</t>
  </si>
</sst>
</file>

<file path=xl/styles.xml><?xml version="1.0" encoding="utf-8"?>
<styleSheet xmlns="http://schemas.openxmlformats.org/spreadsheetml/2006/main">
  <numFmts count="3">
    <numFmt numFmtId="43" formatCode="_-* #,##0.00\ _₽_-;\-* #,##0.00\ _₽_-;_-* &quot;-&quot;??\ _₽_-;_-@_-"/>
    <numFmt numFmtId="164" formatCode="_-* #,##0_р_._-;\-* #,##0_р_._-;_-* &quot;-&quot;??_р_._-;_-@_-"/>
    <numFmt numFmtId="165" formatCode="#,##0.0"/>
  </numFmts>
  <fonts count="2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Arial Cyr"/>
      <charset val="204"/>
    </font>
    <font>
      <sz val="11"/>
      <name val="Calibri"/>
      <family val="2"/>
      <charset val="204"/>
      <scheme val="minor"/>
    </font>
    <font>
      <sz val="8"/>
      <name val="Arial Cyr"/>
      <charset val="204"/>
    </font>
    <font>
      <b/>
      <sz val="8"/>
      <name val="Arial Cyr"/>
      <charset val="204"/>
    </font>
    <font>
      <sz val="7"/>
      <name val="Arial Cyr"/>
      <charset val="204"/>
    </font>
    <font>
      <b/>
      <sz val="9"/>
      <name val="Arial Cyr"/>
      <charset val="204"/>
    </font>
    <font>
      <b/>
      <sz val="11.5"/>
      <name val="Arial Cyr"/>
      <charset val="204"/>
    </font>
    <font>
      <sz val="11.5"/>
      <name val="Arial Cyr"/>
      <charset val="204"/>
    </font>
    <font>
      <i/>
      <sz val="11.5"/>
      <name val="Arial Cyr"/>
      <charset val="204"/>
    </font>
    <font>
      <b/>
      <sz val="10"/>
      <name val="Arial Cyr"/>
      <charset val="204"/>
    </font>
    <font>
      <sz val="11.5"/>
      <name val="Calibri"/>
      <family val="2"/>
      <charset val="204"/>
      <scheme val="minor"/>
    </font>
    <font>
      <b/>
      <sz val="12"/>
      <name val="Arial Cyr"/>
      <charset val="204"/>
    </font>
    <font>
      <i/>
      <sz val="12"/>
      <name val="Arial Cyr"/>
      <charset val="204"/>
    </font>
    <font>
      <b/>
      <i/>
      <sz val="12"/>
      <name val="Arial Cyr"/>
      <charset val="204"/>
    </font>
    <font>
      <sz val="8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8"/>
      <name val="Times New Roman"/>
      <family val="1"/>
      <charset val="204"/>
    </font>
    <font>
      <b/>
      <vertAlign val="subscript"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3" fillId="2" borderId="0" xfId="0" applyFont="1" applyFill="1"/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/>
    </xf>
    <xf numFmtId="0" fontId="6" fillId="2" borderId="2" xfId="0" applyFont="1" applyFill="1" applyBorder="1"/>
    <xf numFmtId="4" fontId="5" fillId="2" borderId="2" xfId="0" applyNumberFormat="1" applyFont="1" applyFill="1" applyBorder="1" applyAlignment="1">
      <alignment horizontal="center"/>
    </xf>
    <xf numFmtId="3" fontId="5" fillId="2" borderId="2" xfId="0" applyNumberFormat="1" applyFont="1" applyFill="1" applyBorder="1" applyAlignment="1">
      <alignment horizontal="center"/>
    </xf>
    <xf numFmtId="0" fontId="11" fillId="2" borderId="0" xfId="0" applyFont="1" applyFill="1"/>
    <xf numFmtId="0" fontId="12" fillId="2" borderId="6" xfId="0" applyFont="1" applyFill="1" applyBorder="1"/>
    <xf numFmtId="3" fontId="9" fillId="2" borderId="0" xfId="0" applyNumberFormat="1" applyFont="1" applyFill="1"/>
    <xf numFmtId="164" fontId="9" fillId="2" borderId="6" xfId="1" applyNumberFormat="1" applyFont="1" applyFill="1" applyBorder="1" applyAlignment="1">
      <alignment horizontal="right"/>
    </xf>
    <xf numFmtId="164" fontId="9" fillId="2" borderId="0" xfId="1" applyNumberFormat="1" applyFont="1" applyFill="1" applyAlignment="1">
      <alignment horizontal="right"/>
    </xf>
    <xf numFmtId="0" fontId="9" fillId="2" borderId="0" xfId="0" applyFont="1" applyFill="1"/>
    <xf numFmtId="0" fontId="12" fillId="2" borderId="0" xfId="0" applyFont="1" applyFill="1"/>
    <xf numFmtId="165" fontId="10" fillId="2" borderId="0" xfId="0" applyNumberFormat="1" applyFont="1" applyFill="1" applyBorder="1" applyAlignment="1"/>
    <xf numFmtId="0" fontId="13" fillId="2" borderId="0" xfId="0" applyFont="1" applyFill="1"/>
    <xf numFmtId="0" fontId="5" fillId="3" borderId="2" xfId="0" applyFont="1" applyFill="1" applyBorder="1" applyAlignment="1">
      <alignment horizontal="center" vertical="center" wrapText="1"/>
    </xf>
    <xf numFmtId="3" fontId="13" fillId="3" borderId="2" xfId="0" applyNumberFormat="1" applyFont="1" applyFill="1" applyBorder="1" applyAlignment="1">
      <alignment horizontal="right" wrapText="1"/>
    </xf>
    <xf numFmtId="3" fontId="2" fillId="2" borderId="2" xfId="0" applyNumberFormat="1" applyFont="1" applyFill="1" applyBorder="1" applyAlignment="1">
      <alignment horizontal="right" wrapText="1"/>
    </xf>
    <xf numFmtId="3" fontId="13" fillId="2" borderId="2" xfId="0" applyNumberFormat="1" applyFont="1" applyFill="1" applyBorder="1" applyAlignment="1">
      <alignment horizontal="right" wrapText="1"/>
    </xf>
    <xf numFmtId="3" fontId="2" fillId="2" borderId="2" xfId="0" applyNumberFormat="1" applyFont="1" applyFill="1" applyBorder="1" applyAlignment="1">
      <alignment horizontal="right"/>
    </xf>
    <xf numFmtId="3" fontId="13" fillId="2" borderId="2" xfId="0" applyNumberFormat="1" applyFont="1" applyFill="1" applyBorder="1" applyAlignment="1">
      <alignment horizontal="right"/>
    </xf>
    <xf numFmtId="14" fontId="2" fillId="2" borderId="1" xfId="0" applyNumberFormat="1" applyFont="1" applyFill="1" applyBorder="1" applyAlignment="1">
      <alignment vertical="top" wrapText="1"/>
    </xf>
    <xf numFmtId="3" fontId="14" fillId="3" borderId="2" xfId="0" applyNumberFormat="1" applyFont="1" applyFill="1" applyBorder="1" applyAlignment="1">
      <alignment horizontal="right"/>
    </xf>
    <xf numFmtId="3" fontId="15" fillId="3" borderId="2" xfId="0" applyNumberFormat="1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top" wrapText="1"/>
    </xf>
    <xf numFmtId="165" fontId="3" fillId="2" borderId="2" xfId="0" applyNumberFormat="1" applyFont="1" applyFill="1" applyBorder="1"/>
    <xf numFmtId="0" fontId="3" fillId="2" borderId="2" xfId="0" applyFont="1" applyFill="1" applyBorder="1"/>
    <xf numFmtId="3" fontId="3" fillId="2" borderId="2" xfId="0" applyNumberFormat="1" applyFont="1" applyFill="1" applyBorder="1"/>
    <xf numFmtId="0" fontId="3" fillId="0" borderId="0" xfId="0" applyFont="1" applyFill="1"/>
    <xf numFmtId="0" fontId="16" fillId="0" borderId="4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/>
    </xf>
    <xf numFmtId="3" fontId="16" fillId="0" borderId="2" xfId="0" applyNumberFormat="1" applyFont="1" applyFill="1" applyBorder="1"/>
    <xf numFmtId="3" fontId="16" fillId="0" borderId="2" xfId="1" applyNumberFormat="1" applyFont="1" applyFill="1" applyBorder="1" applyAlignment="1">
      <alignment horizontal="right"/>
    </xf>
    <xf numFmtId="0" fontId="3" fillId="0" borderId="0" xfId="0" applyFont="1" applyFill="1" applyBorder="1"/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/>
    </xf>
    <xf numFmtId="0" fontId="22" fillId="0" borderId="2" xfId="0" applyFont="1" applyFill="1" applyBorder="1" applyAlignment="1">
      <alignment wrapText="1"/>
    </xf>
    <xf numFmtId="3" fontId="18" fillId="0" borderId="2" xfId="0" applyNumberFormat="1" applyFont="1" applyFill="1" applyBorder="1"/>
    <xf numFmtId="0" fontId="24" fillId="0" borderId="0" xfId="0" applyFont="1" applyFill="1"/>
    <xf numFmtId="0" fontId="25" fillId="0" borderId="0" xfId="0" applyFont="1" applyFill="1"/>
    <xf numFmtId="0" fontId="16" fillId="0" borderId="0" xfId="0" applyFont="1" applyFill="1"/>
    <xf numFmtId="0" fontId="23" fillId="0" borderId="2" xfId="0" applyFont="1" applyFill="1" applyBorder="1" applyAlignment="1">
      <alignment wrapText="1"/>
    </xf>
    <xf numFmtId="0" fontId="20" fillId="0" borderId="2" xfId="0" applyFont="1" applyFill="1" applyBorder="1" applyAlignment="1">
      <alignment horizontal="left" vertical="center"/>
    </xf>
    <xf numFmtId="3" fontId="18" fillId="0" borderId="2" xfId="1" applyNumberFormat="1" applyFont="1" applyFill="1" applyBorder="1" applyAlignment="1">
      <alignment horizontal="right"/>
    </xf>
    <xf numFmtId="0" fontId="11" fillId="0" borderId="0" xfId="0" applyFont="1" applyFill="1"/>
    <xf numFmtId="3" fontId="16" fillId="0" borderId="2" xfId="0" applyNumberFormat="1" applyFont="1" applyFill="1" applyBorder="1" applyAlignment="1">
      <alignment horizontal="center" wrapText="1"/>
    </xf>
    <xf numFmtId="3" fontId="18" fillId="0" borderId="2" xfId="0" applyNumberFormat="1" applyFont="1" applyFill="1" applyBorder="1" applyAlignment="1">
      <alignment horizontal="center" wrapText="1"/>
    </xf>
    <xf numFmtId="3" fontId="18" fillId="0" borderId="2" xfId="1" applyNumberFormat="1" applyFont="1" applyFill="1" applyBorder="1"/>
    <xf numFmtId="3" fontId="18" fillId="0" borderId="2" xfId="1" applyNumberFormat="1" applyFont="1" applyFill="1" applyBorder="1" applyAlignment="1">
      <alignment horizontal="center"/>
    </xf>
    <xf numFmtId="1" fontId="16" fillId="0" borderId="2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/>
    </xf>
    <xf numFmtId="1" fontId="16" fillId="0" borderId="2" xfId="0" applyNumberFormat="1" applyFont="1" applyFill="1" applyBorder="1" applyAlignment="1">
      <alignment horizontal="center" vertical="center"/>
    </xf>
    <xf numFmtId="1" fontId="18" fillId="0" borderId="2" xfId="1" applyNumberFormat="1" applyFont="1" applyFill="1" applyBorder="1" applyAlignment="1">
      <alignment horizontal="center"/>
    </xf>
    <xf numFmtId="3" fontId="16" fillId="0" borderId="2" xfId="0" applyNumberFormat="1" applyFont="1" applyFill="1" applyBorder="1" applyAlignment="1">
      <alignment horizontal="center" vertical="center"/>
    </xf>
    <xf numFmtId="3" fontId="18" fillId="0" borderId="2" xfId="0" applyNumberFormat="1" applyFont="1" applyFill="1" applyBorder="1" applyAlignment="1">
      <alignment horizontal="center" vertical="center"/>
    </xf>
    <xf numFmtId="3" fontId="18" fillId="0" borderId="2" xfId="1" applyNumberFormat="1" applyFont="1" applyFill="1" applyBorder="1" applyAlignment="1">
      <alignment horizontal="center" vertical="center"/>
    </xf>
    <xf numFmtId="3" fontId="27" fillId="0" borderId="2" xfId="1" applyNumberFormat="1" applyFont="1" applyFill="1" applyBorder="1" applyAlignment="1">
      <alignment vertical="center"/>
    </xf>
    <xf numFmtId="3" fontId="20" fillId="0" borderId="2" xfId="0" applyNumberFormat="1" applyFont="1" applyFill="1" applyBorder="1" applyAlignment="1">
      <alignment vertical="center"/>
    </xf>
    <xf numFmtId="3" fontId="20" fillId="0" borderId="2" xfId="1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horizontal="left" wrapText="1"/>
    </xf>
    <xf numFmtId="0" fontId="16" fillId="0" borderId="6" xfId="0" applyFont="1" applyFill="1" applyBorder="1" applyAlignment="1">
      <alignment horizontal="left" wrapText="1"/>
    </xf>
    <xf numFmtId="0" fontId="25" fillId="0" borderId="0" xfId="0" applyFont="1" applyFill="1" applyAlignment="1">
      <alignment horizontal="right" vertical="center"/>
    </xf>
    <xf numFmtId="14" fontId="26" fillId="0" borderId="0" xfId="0" applyNumberFormat="1" applyFont="1" applyFill="1" applyBorder="1" applyAlignment="1">
      <alignment horizontal="center" vertical="top" wrapText="1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wrapText="1"/>
    </xf>
    <xf numFmtId="0" fontId="16" fillId="0" borderId="8" xfId="0" applyFont="1" applyFill="1" applyBorder="1" applyAlignment="1">
      <alignment horizont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right" wrapText="1"/>
    </xf>
    <xf numFmtId="0" fontId="3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/>
    </xf>
    <xf numFmtId="4" fontId="8" fillId="2" borderId="2" xfId="0" applyNumberFormat="1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O47"/>
  <sheetViews>
    <sheetView tabSelected="1" view="pageBreakPreview" zoomScale="110" zoomScaleNormal="100" zoomScaleSheetLayoutView="11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2" sqref="A2:N2"/>
    </sheetView>
  </sheetViews>
  <sheetFormatPr defaultRowHeight="15"/>
  <cols>
    <col min="1" max="1" width="14.42578125" style="33" customWidth="1"/>
    <col min="2" max="2" width="11.7109375" style="33" customWidth="1"/>
    <col min="3" max="3" width="10.42578125" style="33" customWidth="1"/>
    <col min="4" max="4" width="10.140625" style="33" customWidth="1"/>
    <col min="5" max="6" width="12.85546875" style="33" customWidth="1"/>
    <col min="7" max="7" width="26.7109375" style="33" customWidth="1"/>
    <col min="8" max="8" width="15.28515625" style="33" customWidth="1"/>
    <col min="9" max="9" width="22" style="33" customWidth="1"/>
    <col min="10" max="10" width="17.42578125" style="33" customWidth="1"/>
    <col min="11" max="11" width="14.5703125" style="33" customWidth="1"/>
    <col min="12" max="12" width="17.42578125" style="33" customWidth="1"/>
    <col min="13" max="13" width="15.140625" style="49" customWidth="1"/>
    <col min="14" max="14" width="15" style="49" customWidth="1"/>
    <col min="15" max="238" width="9.140625" style="33"/>
    <col min="239" max="239" width="8.85546875" style="33" customWidth="1"/>
    <col min="240" max="240" width="8.28515625" style="33" customWidth="1"/>
    <col min="241" max="242" width="7" style="33" bestFit="1" customWidth="1"/>
    <col min="243" max="243" width="8.5703125" style="33" customWidth="1"/>
    <col min="244" max="244" width="8.28515625" style="33" bestFit="1" customWidth="1"/>
    <col min="245" max="245" width="7.28515625" style="33" bestFit="1" customWidth="1"/>
    <col min="246" max="246" width="7.7109375" style="33" customWidth="1"/>
    <col min="247" max="247" width="6.85546875" style="33" customWidth="1"/>
    <col min="248" max="248" width="0" style="33" hidden="1" customWidth="1"/>
    <col min="249" max="249" width="4.5703125" style="33" customWidth="1"/>
    <col min="250" max="250" width="8" style="33" customWidth="1"/>
    <col min="251" max="251" width="5.7109375" style="33" customWidth="1"/>
    <col min="252" max="252" width="8.28515625" style="33" bestFit="1" customWidth="1"/>
    <col min="253" max="253" width="7.28515625" style="33" customWidth="1"/>
    <col min="254" max="254" width="14.85546875" style="33" customWidth="1"/>
    <col min="255" max="256" width="0" style="33" hidden="1" customWidth="1"/>
    <col min="257" max="494" width="9.140625" style="33"/>
    <col min="495" max="495" width="8.85546875" style="33" customWidth="1"/>
    <col min="496" max="496" width="8.28515625" style="33" customWidth="1"/>
    <col min="497" max="498" width="7" style="33" bestFit="1" customWidth="1"/>
    <col min="499" max="499" width="8.5703125" style="33" customWidth="1"/>
    <col min="500" max="500" width="8.28515625" style="33" bestFit="1" customWidth="1"/>
    <col min="501" max="501" width="7.28515625" style="33" bestFit="1" customWidth="1"/>
    <col min="502" max="502" width="7.7109375" style="33" customWidth="1"/>
    <col min="503" max="503" width="6.85546875" style="33" customWidth="1"/>
    <col min="504" max="504" width="0" style="33" hidden="1" customWidth="1"/>
    <col min="505" max="505" width="4.5703125" style="33" customWidth="1"/>
    <col min="506" max="506" width="8" style="33" customWidth="1"/>
    <col min="507" max="507" width="5.7109375" style="33" customWidth="1"/>
    <col min="508" max="508" width="8.28515625" style="33" bestFit="1" customWidth="1"/>
    <col min="509" max="509" width="7.28515625" style="33" customWidth="1"/>
    <col min="510" max="510" width="14.85546875" style="33" customWidth="1"/>
    <col min="511" max="512" width="0" style="33" hidden="1" customWidth="1"/>
    <col min="513" max="750" width="9.140625" style="33"/>
    <col min="751" max="751" width="8.85546875" style="33" customWidth="1"/>
    <col min="752" max="752" width="8.28515625" style="33" customWidth="1"/>
    <col min="753" max="754" width="7" style="33" bestFit="1" customWidth="1"/>
    <col min="755" max="755" width="8.5703125" style="33" customWidth="1"/>
    <col min="756" max="756" width="8.28515625" style="33" bestFit="1" customWidth="1"/>
    <col min="757" max="757" width="7.28515625" style="33" bestFit="1" customWidth="1"/>
    <col min="758" max="758" width="7.7109375" style="33" customWidth="1"/>
    <col min="759" max="759" width="6.85546875" style="33" customWidth="1"/>
    <col min="760" max="760" width="0" style="33" hidden="1" customWidth="1"/>
    <col min="761" max="761" width="4.5703125" style="33" customWidth="1"/>
    <col min="762" max="762" width="8" style="33" customWidth="1"/>
    <col min="763" max="763" width="5.7109375" style="33" customWidth="1"/>
    <col min="764" max="764" width="8.28515625" style="33" bestFit="1" customWidth="1"/>
    <col min="765" max="765" width="7.28515625" style="33" customWidth="1"/>
    <col min="766" max="766" width="14.85546875" style="33" customWidth="1"/>
    <col min="767" max="768" width="0" style="33" hidden="1" customWidth="1"/>
    <col min="769" max="1006" width="9.140625" style="33"/>
    <col min="1007" max="1007" width="8.85546875" style="33" customWidth="1"/>
    <col min="1008" max="1008" width="8.28515625" style="33" customWidth="1"/>
    <col min="1009" max="1010" width="7" style="33" bestFit="1" customWidth="1"/>
    <col min="1011" max="1011" width="8.5703125" style="33" customWidth="1"/>
    <col min="1012" max="1012" width="8.28515625" style="33" bestFit="1" customWidth="1"/>
    <col min="1013" max="1013" width="7.28515625" style="33" bestFit="1" customWidth="1"/>
    <col min="1014" max="1014" width="7.7109375" style="33" customWidth="1"/>
    <col min="1015" max="1015" width="6.85546875" style="33" customWidth="1"/>
    <col min="1016" max="1016" width="0" style="33" hidden="1" customWidth="1"/>
    <col min="1017" max="1017" width="4.5703125" style="33" customWidth="1"/>
    <col min="1018" max="1018" width="8" style="33" customWidth="1"/>
    <col min="1019" max="1019" width="5.7109375" style="33" customWidth="1"/>
    <col min="1020" max="1020" width="8.28515625" style="33" bestFit="1" customWidth="1"/>
    <col min="1021" max="1021" width="7.28515625" style="33" customWidth="1"/>
    <col min="1022" max="1022" width="14.85546875" style="33" customWidth="1"/>
    <col min="1023" max="1024" width="0" style="33" hidden="1" customWidth="1"/>
    <col min="1025" max="1262" width="9.140625" style="33"/>
    <col min="1263" max="1263" width="8.85546875" style="33" customWidth="1"/>
    <col min="1264" max="1264" width="8.28515625" style="33" customWidth="1"/>
    <col min="1265" max="1266" width="7" style="33" bestFit="1" customWidth="1"/>
    <col min="1267" max="1267" width="8.5703125" style="33" customWidth="1"/>
    <col min="1268" max="1268" width="8.28515625" style="33" bestFit="1" customWidth="1"/>
    <col min="1269" max="1269" width="7.28515625" style="33" bestFit="1" customWidth="1"/>
    <col min="1270" max="1270" width="7.7109375" style="33" customWidth="1"/>
    <col min="1271" max="1271" width="6.85546875" style="33" customWidth="1"/>
    <col min="1272" max="1272" width="0" style="33" hidden="1" customWidth="1"/>
    <col min="1273" max="1273" width="4.5703125" style="33" customWidth="1"/>
    <col min="1274" max="1274" width="8" style="33" customWidth="1"/>
    <col min="1275" max="1275" width="5.7109375" style="33" customWidth="1"/>
    <col min="1276" max="1276" width="8.28515625" style="33" bestFit="1" customWidth="1"/>
    <col min="1277" max="1277" width="7.28515625" style="33" customWidth="1"/>
    <col min="1278" max="1278" width="14.85546875" style="33" customWidth="1"/>
    <col min="1279" max="1280" width="0" style="33" hidden="1" customWidth="1"/>
    <col min="1281" max="1518" width="9.140625" style="33"/>
    <col min="1519" max="1519" width="8.85546875" style="33" customWidth="1"/>
    <col min="1520" max="1520" width="8.28515625" style="33" customWidth="1"/>
    <col min="1521" max="1522" width="7" style="33" bestFit="1" customWidth="1"/>
    <col min="1523" max="1523" width="8.5703125" style="33" customWidth="1"/>
    <col min="1524" max="1524" width="8.28515625" style="33" bestFit="1" customWidth="1"/>
    <col min="1525" max="1525" width="7.28515625" style="33" bestFit="1" customWidth="1"/>
    <col min="1526" max="1526" width="7.7109375" style="33" customWidth="1"/>
    <col min="1527" max="1527" width="6.85546875" style="33" customWidth="1"/>
    <col min="1528" max="1528" width="0" style="33" hidden="1" customWidth="1"/>
    <col min="1529" max="1529" width="4.5703125" style="33" customWidth="1"/>
    <col min="1530" max="1530" width="8" style="33" customWidth="1"/>
    <col min="1531" max="1531" width="5.7109375" style="33" customWidth="1"/>
    <col min="1532" max="1532" width="8.28515625" style="33" bestFit="1" customWidth="1"/>
    <col min="1533" max="1533" width="7.28515625" style="33" customWidth="1"/>
    <col min="1534" max="1534" width="14.85546875" style="33" customWidth="1"/>
    <col min="1535" max="1536" width="0" style="33" hidden="1" customWidth="1"/>
    <col min="1537" max="1774" width="9.140625" style="33"/>
    <col min="1775" max="1775" width="8.85546875" style="33" customWidth="1"/>
    <col min="1776" max="1776" width="8.28515625" style="33" customWidth="1"/>
    <col min="1777" max="1778" width="7" style="33" bestFit="1" customWidth="1"/>
    <col min="1779" max="1779" width="8.5703125" style="33" customWidth="1"/>
    <col min="1780" max="1780" width="8.28515625" style="33" bestFit="1" customWidth="1"/>
    <col min="1781" max="1781" width="7.28515625" style="33" bestFit="1" customWidth="1"/>
    <col min="1782" max="1782" width="7.7109375" style="33" customWidth="1"/>
    <col min="1783" max="1783" width="6.85546875" style="33" customWidth="1"/>
    <col min="1784" max="1784" width="0" style="33" hidden="1" customWidth="1"/>
    <col min="1785" max="1785" width="4.5703125" style="33" customWidth="1"/>
    <col min="1786" max="1786" width="8" style="33" customWidth="1"/>
    <col min="1787" max="1787" width="5.7109375" style="33" customWidth="1"/>
    <col min="1788" max="1788" width="8.28515625" style="33" bestFit="1" customWidth="1"/>
    <col min="1789" max="1789" width="7.28515625" style="33" customWidth="1"/>
    <col min="1790" max="1790" width="14.85546875" style="33" customWidth="1"/>
    <col min="1791" max="1792" width="0" style="33" hidden="1" customWidth="1"/>
    <col min="1793" max="2030" width="9.140625" style="33"/>
    <col min="2031" max="2031" width="8.85546875" style="33" customWidth="1"/>
    <col min="2032" max="2032" width="8.28515625" style="33" customWidth="1"/>
    <col min="2033" max="2034" width="7" style="33" bestFit="1" customWidth="1"/>
    <col min="2035" max="2035" width="8.5703125" style="33" customWidth="1"/>
    <col min="2036" max="2036" width="8.28515625" style="33" bestFit="1" customWidth="1"/>
    <col min="2037" max="2037" width="7.28515625" style="33" bestFit="1" customWidth="1"/>
    <col min="2038" max="2038" width="7.7109375" style="33" customWidth="1"/>
    <col min="2039" max="2039" width="6.85546875" style="33" customWidth="1"/>
    <col min="2040" max="2040" width="0" style="33" hidden="1" customWidth="1"/>
    <col min="2041" max="2041" width="4.5703125" style="33" customWidth="1"/>
    <col min="2042" max="2042" width="8" style="33" customWidth="1"/>
    <col min="2043" max="2043" width="5.7109375" style="33" customWidth="1"/>
    <col min="2044" max="2044" width="8.28515625" style="33" bestFit="1" customWidth="1"/>
    <col min="2045" max="2045" width="7.28515625" style="33" customWidth="1"/>
    <col min="2046" max="2046" width="14.85546875" style="33" customWidth="1"/>
    <col min="2047" max="2048" width="0" style="33" hidden="1" customWidth="1"/>
    <col min="2049" max="2286" width="9.140625" style="33"/>
    <col min="2287" max="2287" width="8.85546875" style="33" customWidth="1"/>
    <col min="2288" max="2288" width="8.28515625" style="33" customWidth="1"/>
    <col min="2289" max="2290" width="7" style="33" bestFit="1" customWidth="1"/>
    <col min="2291" max="2291" width="8.5703125" style="33" customWidth="1"/>
    <col min="2292" max="2292" width="8.28515625" style="33" bestFit="1" customWidth="1"/>
    <col min="2293" max="2293" width="7.28515625" style="33" bestFit="1" customWidth="1"/>
    <col min="2294" max="2294" width="7.7109375" style="33" customWidth="1"/>
    <col min="2295" max="2295" width="6.85546875" style="33" customWidth="1"/>
    <col min="2296" max="2296" width="0" style="33" hidden="1" customWidth="1"/>
    <col min="2297" max="2297" width="4.5703125" style="33" customWidth="1"/>
    <col min="2298" max="2298" width="8" style="33" customWidth="1"/>
    <col min="2299" max="2299" width="5.7109375" style="33" customWidth="1"/>
    <col min="2300" max="2300" width="8.28515625" style="33" bestFit="1" customWidth="1"/>
    <col min="2301" max="2301" width="7.28515625" style="33" customWidth="1"/>
    <col min="2302" max="2302" width="14.85546875" style="33" customWidth="1"/>
    <col min="2303" max="2304" width="0" style="33" hidden="1" customWidth="1"/>
    <col min="2305" max="2542" width="9.140625" style="33"/>
    <col min="2543" max="2543" width="8.85546875" style="33" customWidth="1"/>
    <col min="2544" max="2544" width="8.28515625" style="33" customWidth="1"/>
    <col min="2545" max="2546" width="7" style="33" bestFit="1" customWidth="1"/>
    <col min="2547" max="2547" width="8.5703125" style="33" customWidth="1"/>
    <col min="2548" max="2548" width="8.28515625" style="33" bestFit="1" customWidth="1"/>
    <col min="2549" max="2549" width="7.28515625" style="33" bestFit="1" customWidth="1"/>
    <col min="2550" max="2550" width="7.7109375" style="33" customWidth="1"/>
    <col min="2551" max="2551" width="6.85546875" style="33" customWidth="1"/>
    <col min="2552" max="2552" width="0" style="33" hidden="1" customWidth="1"/>
    <col min="2553" max="2553" width="4.5703125" style="33" customWidth="1"/>
    <col min="2554" max="2554" width="8" style="33" customWidth="1"/>
    <col min="2555" max="2555" width="5.7109375" style="33" customWidth="1"/>
    <col min="2556" max="2556" width="8.28515625" style="33" bestFit="1" customWidth="1"/>
    <col min="2557" max="2557" width="7.28515625" style="33" customWidth="1"/>
    <col min="2558" max="2558" width="14.85546875" style="33" customWidth="1"/>
    <col min="2559" max="2560" width="0" style="33" hidden="1" customWidth="1"/>
    <col min="2561" max="2798" width="9.140625" style="33"/>
    <col min="2799" max="2799" width="8.85546875" style="33" customWidth="1"/>
    <col min="2800" max="2800" width="8.28515625" style="33" customWidth="1"/>
    <col min="2801" max="2802" width="7" style="33" bestFit="1" customWidth="1"/>
    <col min="2803" max="2803" width="8.5703125" style="33" customWidth="1"/>
    <col min="2804" max="2804" width="8.28515625" style="33" bestFit="1" customWidth="1"/>
    <col min="2805" max="2805" width="7.28515625" style="33" bestFit="1" customWidth="1"/>
    <col min="2806" max="2806" width="7.7109375" style="33" customWidth="1"/>
    <col min="2807" max="2807" width="6.85546875" style="33" customWidth="1"/>
    <col min="2808" max="2808" width="0" style="33" hidden="1" customWidth="1"/>
    <col min="2809" max="2809" width="4.5703125" style="33" customWidth="1"/>
    <col min="2810" max="2810" width="8" style="33" customWidth="1"/>
    <col min="2811" max="2811" width="5.7109375" style="33" customWidth="1"/>
    <col min="2812" max="2812" width="8.28515625" style="33" bestFit="1" customWidth="1"/>
    <col min="2813" max="2813" width="7.28515625" style="33" customWidth="1"/>
    <col min="2814" max="2814" width="14.85546875" style="33" customWidth="1"/>
    <col min="2815" max="2816" width="0" style="33" hidden="1" customWidth="1"/>
    <col min="2817" max="3054" width="9.140625" style="33"/>
    <col min="3055" max="3055" width="8.85546875" style="33" customWidth="1"/>
    <col min="3056" max="3056" width="8.28515625" style="33" customWidth="1"/>
    <col min="3057" max="3058" width="7" style="33" bestFit="1" customWidth="1"/>
    <col min="3059" max="3059" width="8.5703125" style="33" customWidth="1"/>
    <col min="3060" max="3060" width="8.28515625" style="33" bestFit="1" customWidth="1"/>
    <col min="3061" max="3061" width="7.28515625" style="33" bestFit="1" customWidth="1"/>
    <col min="3062" max="3062" width="7.7109375" style="33" customWidth="1"/>
    <col min="3063" max="3063" width="6.85546875" style="33" customWidth="1"/>
    <col min="3064" max="3064" width="0" style="33" hidden="1" customWidth="1"/>
    <col min="3065" max="3065" width="4.5703125" style="33" customWidth="1"/>
    <col min="3066" max="3066" width="8" style="33" customWidth="1"/>
    <col min="3067" max="3067" width="5.7109375" style="33" customWidth="1"/>
    <col min="3068" max="3068" width="8.28515625" style="33" bestFit="1" customWidth="1"/>
    <col min="3069" max="3069" width="7.28515625" style="33" customWidth="1"/>
    <col min="3070" max="3070" width="14.85546875" style="33" customWidth="1"/>
    <col min="3071" max="3072" width="0" style="33" hidden="1" customWidth="1"/>
    <col min="3073" max="3310" width="9.140625" style="33"/>
    <col min="3311" max="3311" width="8.85546875" style="33" customWidth="1"/>
    <col min="3312" max="3312" width="8.28515625" style="33" customWidth="1"/>
    <col min="3313" max="3314" width="7" style="33" bestFit="1" customWidth="1"/>
    <col min="3315" max="3315" width="8.5703125" style="33" customWidth="1"/>
    <col min="3316" max="3316" width="8.28515625" style="33" bestFit="1" customWidth="1"/>
    <col min="3317" max="3317" width="7.28515625" style="33" bestFit="1" customWidth="1"/>
    <col min="3318" max="3318" width="7.7109375" style="33" customWidth="1"/>
    <col min="3319" max="3319" width="6.85546875" style="33" customWidth="1"/>
    <col min="3320" max="3320" width="0" style="33" hidden="1" customWidth="1"/>
    <col min="3321" max="3321" width="4.5703125" style="33" customWidth="1"/>
    <col min="3322" max="3322" width="8" style="33" customWidth="1"/>
    <col min="3323" max="3323" width="5.7109375" style="33" customWidth="1"/>
    <col min="3324" max="3324" width="8.28515625" style="33" bestFit="1" customWidth="1"/>
    <col min="3325" max="3325" width="7.28515625" style="33" customWidth="1"/>
    <col min="3326" max="3326" width="14.85546875" style="33" customWidth="1"/>
    <col min="3327" max="3328" width="0" style="33" hidden="1" customWidth="1"/>
    <col min="3329" max="3566" width="9.140625" style="33"/>
    <col min="3567" max="3567" width="8.85546875" style="33" customWidth="1"/>
    <col min="3568" max="3568" width="8.28515625" style="33" customWidth="1"/>
    <col min="3569" max="3570" width="7" style="33" bestFit="1" customWidth="1"/>
    <col min="3571" max="3571" width="8.5703125" style="33" customWidth="1"/>
    <col min="3572" max="3572" width="8.28515625" style="33" bestFit="1" customWidth="1"/>
    <col min="3573" max="3573" width="7.28515625" style="33" bestFit="1" customWidth="1"/>
    <col min="3574" max="3574" width="7.7109375" style="33" customWidth="1"/>
    <col min="3575" max="3575" width="6.85546875" style="33" customWidth="1"/>
    <col min="3576" max="3576" width="0" style="33" hidden="1" customWidth="1"/>
    <col min="3577" max="3577" width="4.5703125" style="33" customWidth="1"/>
    <col min="3578" max="3578" width="8" style="33" customWidth="1"/>
    <col min="3579" max="3579" width="5.7109375" style="33" customWidth="1"/>
    <col min="3580" max="3580" width="8.28515625" style="33" bestFit="1" customWidth="1"/>
    <col min="3581" max="3581" width="7.28515625" style="33" customWidth="1"/>
    <col min="3582" max="3582" width="14.85546875" style="33" customWidth="1"/>
    <col min="3583" max="3584" width="0" style="33" hidden="1" customWidth="1"/>
    <col min="3585" max="3822" width="9.140625" style="33"/>
    <col min="3823" max="3823" width="8.85546875" style="33" customWidth="1"/>
    <col min="3824" max="3824" width="8.28515625" style="33" customWidth="1"/>
    <col min="3825" max="3826" width="7" style="33" bestFit="1" customWidth="1"/>
    <col min="3827" max="3827" width="8.5703125" style="33" customWidth="1"/>
    <col min="3828" max="3828" width="8.28515625" style="33" bestFit="1" customWidth="1"/>
    <col min="3829" max="3829" width="7.28515625" style="33" bestFit="1" customWidth="1"/>
    <col min="3830" max="3830" width="7.7109375" style="33" customWidth="1"/>
    <col min="3831" max="3831" width="6.85546875" style="33" customWidth="1"/>
    <col min="3832" max="3832" width="0" style="33" hidden="1" customWidth="1"/>
    <col min="3833" max="3833" width="4.5703125" style="33" customWidth="1"/>
    <col min="3834" max="3834" width="8" style="33" customWidth="1"/>
    <col min="3835" max="3835" width="5.7109375" style="33" customWidth="1"/>
    <col min="3836" max="3836" width="8.28515625" style="33" bestFit="1" customWidth="1"/>
    <col min="3837" max="3837" width="7.28515625" style="33" customWidth="1"/>
    <col min="3838" max="3838" width="14.85546875" style="33" customWidth="1"/>
    <col min="3839" max="3840" width="0" style="33" hidden="1" customWidth="1"/>
    <col min="3841" max="4078" width="9.140625" style="33"/>
    <col min="4079" max="4079" width="8.85546875" style="33" customWidth="1"/>
    <col min="4080" max="4080" width="8.28515625" style="33" customWidth="1"/>
    <col min="4081" max="4082" width="7" style="33" bestFit="1" customWidth="1"/>
    <col min="4083" max="4083" width="8.5703125" style="33" customWidth="1"/>
    <col min="4084" max="4084" width="8.28515625" style="33" bestFit="1" customWidth="1"/>
    <col min="4085" max="4085" width="7.28515625" style="33" bestFit="1" customWidth="1"/>
    <col min="4086" max="4086" width="7.7109375" style="33" customWidth="1"/>
    <col min="4087" max="4087" width="6.85546875" style="33" customWidth="1"/>
    <col min="4088" max="4088" width="0" style="33" hidden="1" customWidth="1"/>
    <col min="4089" max="4089" width="4.5703125" style="33" customWidth="1"/>
    <col min="4090" max="4090" width="8" style="33" customWidth="1"/>
    <col min="4091" max="4091" width="5.7109375" style="33" customWidth="1"/>
    <col min="4092" max="4092" width="8.28515625" style="33" bestFit="1" customWidth="1"/>
    <col min="4093" max="4093" width="7.28515625" style="33" customWidth="1"/>
    <col min="4094" max="4094" width="14.85546875" style="33" customWidth="1"/>
    <col min="4095" max="4096" width="0" style="33" hidden="1" customWidth="1"/>
    <col min="4097" max="4334" width="9.140625" style="33"/>
    <col min="4335" max="4335" width="8.85546875" style="33" customWidth="1"/>
    <col min="4336" max="4336" width="8.28515625" style="33" customWidth="1"/>
    <col min="4337" max="4338" width="7" style="33" bestFit="1" customWidth="1"/>
    <col min="4339" max="4339" width="8.5703125" style="33" customWidth="1"/>
    <col min="4340" max="4340" width="8.28515625" style="33" bestFit="1" customWidth="1"/>
    <col min="4341" max="4341" width="7.28515625" style="33" bestFit="1" customWidth="1"/>
    <col min="4342" max="4342" width="7.7109375" style="33" customWidth="1"/>
    <col min="4343" max="4343" width="6.85546875" style="33" customWidth="1"/>
    <col min="4344" max="4344" width="0" style="33" hidden="1" customWidth="1"/>
    <col min="4345" max="4345" width="4.5703125" style="33" customWidth="1"/>
    <col min="4346" max="4346" width="8" style="33" customWidth="1"/>
    <col min="4347" max="4347" width="5.7109375" style="33" customWidth="1"/>
    <col min="4348" max="4348" width="8.28515625" style="33" bestFit="1" customWidth="1"/>
    <col min="4349" max="4349" width="7.28515625" style="33" customWidth="1"/>
    <col min="4350" max="4350" width="14.85546875" style="33" customWidth="1"/>
    <col min="4351" max="4352" width="0" style="33" hidden="1" customWidth="1"/>
    <col min="4353" max="4590" width="9.140625" style="33"/>
    <col min="4591" max="4591" width="8.85546875" style="33" customWidth="1"/>
    <col min="4592" max="4592" width="8.28515625" style="33" customWidth="1"/>
    <col min="4593" max="4594" width="7" style="33" bestFit="1" customWidth="1"/>
    <col min="4595" max="4595" width="8.5703125" style="33" customWidth="1"/>
    <col min="4596" max="4596" width="8.28515625" style="33" bestFit="1" customWidth="1"/>
    <col min="4597" max="4597" width="7.28515625" style="33" bestFit="1" customWidth="1"/>
    <col min="4598" max="4598" width="7.7109375" style="33" customWidth="1"/>
    <col min="4599" max="4599" width="6.85546875" style="33" customWidth="1"/>
    <col min="4600" max="4600" width="0" style="33" hidden="1" customWidth="1"/>
    <col min="4601" max="4601" width="4.5703125" style="33" customWidth="1"/>
    <col min="4602" max="4602" width="8" style="33" customWidth="1"/>
    <col min="4603" max="4603" width="5.7109375" style="33" customWidth="1"/>
    <col min="4604" max="4604" width="8.28515625" style="33" bestFit="1" customWidth="1"/>
    <col min="4605" max="4605" width="7.28515625" style="33" customWidth="1"/>
    <col min="4606" max="4606" width="14.85546875" style="33" customWidth="1"/>
    <col min="4607" max="4608" width="0" style="33" hidden="1" customWidth="1"/>
    <col min="4609" max="4846" width="9.140625" style="33"/>
    <col min="4847" max="4847" width="8.85546875" style="33" customWidth="1"/>
    <col min="4848" max="4848" width="8.28515625" style="33" customWidth="1"/>
    <col min="4849" max="4850" width="7" style="33" bestFit="1" customWidth="1"/>
    <col min="4851" max="4851" width="8.5703125" style="33" customWidth="1"/>
    <col min="4852" max="4852" width="8.28515625" style="33" bestFit="1" customWidth="1"/>
    <col min="4853" max="4853" width="7.28515625" style="33" bestFit="1" customWidth="1"/>
    <col min="4854" max="4854" width="7.7109375" style="33" customWidth="1"/>
    <col min="4855" max="4855" width="6.85546875" style="33" customWidth="1"/>
    <col min="4856" max="4856" width="0" style="33" hidden="1" customWidth="1"/>
    <col min="4857" max="4857" width="4.5703125" style="33" customWidth="1"/>
    <col min="4858" max="4858" width="8" style="33" customWidth="1"/>
    <col min="4859" max="4859" width="5.7109375" style="33" customWidth="1"/>
    <col min="4860" max="4860" width="8.28515625" style="33" bestFit="1" customWidth="1"/>
    <col min="4861" max="4861" width="7.28515625" style="33" customWidth="1"/>
    <col min="4862" max="4862" width="14.85546875" style="33" customWidth="1"/>
    <col min="4863" max="4864" width="0" style="33" hidden="1" customWidth="1"/>
    <col min="4865" max="5102" width="9.140625" style="33"/>
    <col min="5103" max="5103" width="8.85546875" style="33" customWidth="1"/>
    <col min="5104" max="5104" width="8.28515625" style="33" customWidth="1"/>
    <col min="5105" max="5106" width="7" style="33" bestFit="1" customWidth="1"/>
    <col min="5107" max="5107" width="8.5703125" style="33" customWidth="1"/>
    <col min="5108" max="5108" width="8.28515625" style="33" bestFit="1" customWidth="1"/>
    <col min="5109" max="5109" width="7.28515625" style="33" bestFit="1" customWidth="1"/>
    <col min="5110" max="5110" width="7.7109375" style="33" customWidth="1"/>
    <col min="5111" max="5111" width="6.85546875" style="33" customWidth="1"/>
    <col min="5112" max="5112" width="0" style="33" hidden="1" customWidth="1"/>
    <col min="5113" max="5113" width="4.5703125" style="33" customWidth="1"/>
    <col min="5114" max="5114" width="8" style="33" customWidth="1"/>
    <col min="5115" max="5115" width="5.7109375" style="33" customWidth="1"/>
    <col min="5116" max="5116" width="8.28515625" style="33" bestFit="1" customWidth="1"/>
    <col min="5117" max="5117" width="7.28515625" style="33" customWidth="1"/>
    <col min="5118" max="5118" width="14.85546875" style="33" customWidth="1"/>
    <col min="5119" max="5120" width="0" style="33" hidden="1" customWidth="1"/>
    <col min="5121" max="5358" width="9.140625" style="33"/>
    <col min="5359" max="5359" width="8.85546875" style="33" customWidth="1"/>
    <col min="5360" max="5360" width="8.28515625" style="33" customWidth="1"/>
    <col min="5361" max="5362" width="7" style="33" bestFit="1" customWidth="1"/>
    <col min="5363" max="5363" width="8.5703125" style="33" customWidth="1"/>
    <col min="5364" max="5364" width="8.28515625" style="33" bestFit="1" customWidth="1"/>
    <col min="5365" max="5365" width="7.28515625" style="33" bestFit="1" customWidth="1"/>
    <col min="5366" max="5366" width="7.7109375" style="33" customWidth="1"/>
    <col min="5367" max="5367" width="6.85546875" style="33" customWidth="1"/>
    <col min="5368" max="5368" width="0" style="33" hidden="1" customWidth="1"/>
    <col min="5369" max="5369" width="4.5703125" style="33" customWidth="1"/>
    <col min="5370" max="5370" width="8" style="33" customWidth="1"/>
    <col min="5371" max="5371" width="5.7109375" style="33" customWidth="1"/>
    <col min="5372" max="5372" width="8.28515625" style="33" bestFit="1" customWidth="1"/>
    <col min="5373" max="5373" width="7.28515625" style="33" customWidth="1"/>
    <col min="5374" max="5374" width="14.85546875" style="33" customWidth="1"/>
    <col min="5375" max="5376" width="0" style="33" hidden="1" customWidth="1"/>
    <col min="5377" max="5614" width="9.140625" style="33"/>
    <col min="5615" max="5615" width="8.85546875" style="33" customWidth="1"/>
    <col min="5616" max="5616" width="8.28515625" style="33" customWidth="1"/>
    <col min="5617" max="5618" width="7" style="33" bestFit="1" customWidth="1"/>
    <col min="5619" max="5619" width="8.5703125" style="33" customWidth="1"/>
    <col min="5620" max="5620" width="8.28515625" style="33" bestFit="1" customWidth="1"/>
    <col min="5621" max="5621" width="7.28515625" style="33" bestFit="1" customWidth="1"/>
    <col min="5622" max="5622" width="7.7109375" style="33" customWidth="1"/>
    <col min="5623" max="5623" width="6.85546875" style="33" customWidth="1"/>
    <col min="5624" max="5624" width="0" style="33" hidden="1" customWidth="1"/>
    <col min="5625" max="5625" width="4.5703125" style="33" customWidth="1"/>
    <col min="5626" max="5626" width="8" style="33" customWidth="1"/>
    <col min="5627" max="5627" width="5.7109375" style="33" customWidth="1"/>
    <col min="5628" max="5628" width="8.28515625" style="33" bestFit="1" customWidth="1"/>
    <col min="5629" max="5629" width="7.28515625" style="33" customWidth="1"/>
    <col min="5630" max="5630" width="14.85546875" style="33" customWidth="1"/>
    <col min="5631" max="5632" width="0" style="33" hidden="1" customWidth="1"/>
    <col min="5633" max="5870" width="9.140625" style="33"/>
    <col min="5871" max="5871" width="8.85546875" style="33" customWidth="1"/>
    <col min="5872" max="5872" width="8.28515625" style="33" customWidth="1"/>
    <col min="5873" max="5874" width="7" style="33" bestFit="1" customWidth="1"/>
    <col min="5875" max="5875" width="8.5703125" style="33" customWidth="1"/>
    <col min="5876" max="5876" width="8.28515625" style="33" bestFit="1" customWidth="1"/>
    <col min="5877" max="5877" width="7.28515625" style="33" bestFit="1" customWidth="1"/>
    <col min="5878" max="5878" width="7.7109375" style="33" customWidth="1"/>
    <col min="5879" max="5879" width="6.85546875" style="33" customWidth="1"/>
    <col min="5880" max="5880" width="0" style="33" hidden="1" customWidth="1"/>
    <col min="5881" max="5881" width="4.5703125" style="33" customWidth="1"/>
    <col min="5882" max="5882" width="8" style="33" customWidth="1"/>
    <col min="5883" max="5883" width="5.7109375" style="33" customWidth="1"/>
    <col min="5884" max="5884" width="8.28515625" style="33" bestFit="1" customWidth="1"/>
    <col min="5885" max="5885" width="7.28515625" style="33" customWidth="1"/>
    <col min="5886" max="5886" width="14.85546875" style="33" customWidth="1"/>
    <col min="5887" max="5888" width="0" style="33" hidden="1" customWidth="1"/>
    <col min="5889" max="6126" width="9.140625" style="33"/>
    <col min="6127" max="6127" width="8.85546875" style="33" customWidth="1"/>
    <col min="6128" max="6128" width="8.28515625" style="33" customWidth="1"/>
    <col min="6129" max="6130" width="7" style="33" bestFit="1" customWidth="1"/>
    <col min="6131" max="6131" width="8.5703125" style="33" customWidth="1"/>
    <col min="6132" max="6132" width="8.28515625" style="33" bestFit="1" customWidth="1"/>
    <col min="6133" max="6133" width="7.28515625" style="33" bestFit="1" customWidth="1"/>
    <col min="6134" max="6134" width="7.7109375" style="33" customWidth="1"/>
    <col min="6135" max="6135" width="6.85546875" style="33" customWidth="1"/>
    <col min="6136" max="6136" width="0" style="33" hidden="1" customWidth="1"/>
    <col min="6137" max="6137" width="4.5703125" style="33" customWidth="1"/>
    <col min="6138" max="6138" width="8" style="33" customWidth="1"/>
    <col min="6139" max="6139" width="5.7109375" style="33" customWidth="1"/>
    <col min="6140" max="6140" width="8.28515625" style="33" bestFit="1" customWidth="1"/>
    <col min="6141" max="6141" width="7.28515625" style="33" customWidth="1"/>
    <col min="6142" max="6142" width="14.85546875" style="33" customWidth="1"/>
    <col min="6143" max="6144" width="0" style="33" hidden="1" customWidth="1"/>
    <col min="6145" max="6382" width="9.140625" style="33"/>
    <col min="6383" max="6383" width="8.85546875" style="33" customWidth="1"/>
    <col min="6384" max="6384" width="8.28515625" style="33" customWidth="1"/>
    <col min="6385" max="6386" width="7" style="33" bestFit="1" customWidth="1"/>
    <col min="6387" max="6387" width="8.5703125" style="33" customWidth="1"/>
    <col min="6388" max="6388" width="8.28515625" style="33" bestFit="1" customWidth="1"/>
    <col min="6389" max="6389" width="7.28515625" style="33" bestFit="1" customWidth="1"/>
    <col min="6390" max="6390" width="7.7109375" style="33" customWidth="1"/>
    <col min="6391" max="6391" width="6.85546875" style="33" customWidth="1"/>
    <col min="6392" max="6392" width="0" style="33" hidden="1" customWidth="1"/>
    <col min="6393" max="6393" width="4.5703125" style="33" customWidth="1"/>
    <col min="6394" max="6394" width="8" style="33" customWidth="1"/>
    <col min="6395" max="6395" width="5.7109375" style="33" customWidth="1"/>
    <col min="6396" max="6396" width="8.28515625" style="33" bestFit="1" customWidth="1"/>
    <col min="6397" max="6397" width="7.28515625" style="33" customWidth="1"/>
    <col min="6398" max="6398" width="14.85546875" style="33" customWidth="1"/>
    <col min="6399" max="6400" width="0" style="33" hidden="1" customWidth="1"/>
    <col min="6401" max="6638" width="9.140625" style="33"/>
    <col min="6639" max="6639" width="8.85546875" style="33" customWidth="1"/>
    <col min="6640" max="6640" width="8.28515625" style="33" customWidth="1"/>
    <col min="6641" max="6642" width="7" style="33" bestFit="1" customWidth="1"/>
    <col min="6643" max="6643" width="8.5703125" style="33" customWidth="1"/>
    <col min="6644" max="6644" width="8.28515625" style="33" bestFit="1" customWidth="1"/>
    <col min="6645" max="6645" width="7.28515625" style="33" bestFit="1" customWidth="1"/>
    <col min="6646" max="6646" width="7.7109375" style="33" customWidth="1"/>
    <col min="6647" max="6647" width="6.85546875" style="33" customWidth="1"/>
    <col min="6648" max="6648" width="0" style="33" hidden="1" customWidth="1"/>
    <col min="6649" max="6649" width="4.5703125" style="33" customWidth="1"/>
    <col min="6650" max="6650" width="8" style="33" customWidth="1"/>
    <col min="6651" max="6651" width="5.7109375" style="33" customWidth="1"/>
    <col min="6652" max="6652" width="8.28515625" style="33" bestFit="1" customWidth="1"/>
    <col min="6653" max="6653" width="7.28515625" style="33" customWidth="1"/>
    <col min="6654" max="6654" width="14.85546875" style="33" customWidth="1"/>
    <col min="6655" max="6656" width="0" style="33" hidden="1" customWidth="1"/>
    <col min="6657" max="6894" width="9.140625" style="33"/>
    <col min="6895" max="6895" width="8.85546875" style="33" customWidth="1"/>
    <col min="6896" max="6896" width="8.28515625" style="33" customWidth="1"/>
    <col min="6897" max="6898" width="7" style="33" bestFit="1" customWidth="1"/>
    <col min="6899" max="6899" width="8.5703125" style="33" customWidth="1"/>
    <col min="6900" max="6900" width="8.28515625" style="33" bestFit="1" customWidth="1"/>
    <col min="6901" max="6901" width="7.28515625" style="33" bestFit="1" customWidth="1"/>
    <col min="6902" max="6902" width="7.7109375" style="33" customWidth="1"/>
    <col min="6903" max="6903" width="6.85546875" style="33" customWidth="1"/>
    <col min="6904" max="6904" width="0" style="33" hidden="1" customWidth="1"/>
    <col min="6905" max="6905" width="4.5703125" style="33" customWidth="1"/>
    <col min="6906" max="6906" width="8" style="33" customWidth="1"/>
    <col min="6907" max="6907" width="5.7109375" style="33" customWidth="1"/>
    <col min="6908" max="6908" width="8.28515625" style="33" bestFit="1" customWidth="1"/>
    <col min="6909" max="6909" width="7.28515625" style="33" customWidth="1"/>
    <col min="6910" max="6910" width="14.85546875" style="33" customWidth="1"/>
    <col min="6911" max="6912" width="0" style="33" hidden="1" customWidth="1"/>
    <col min="6913" max="7150" width="9.140625" style="33"/>
    <col min="7151" max="7151" width="8.85546875" style="33" customWidth="1"/>
    <col min="7152" max="7152" width="8.28515625" style="33" customWidth="1"/>
    <col min="7153" max="7154" width="7" style="33" bestFit="1" customWidth="1"/>
    <col min="7155" max="7155" width="8.5703125" style="33" customWidth="1"/>
    <col min="7156" max="7156" width="8.28515625" style="33" bestFit="1" customWidth="1"/>
    <col min="7157" max="7157" width="7.28515625" style="33" bestFit="1" customWidth="1"/>
    <col min="7158" max="7158" width="7.7109375" style="33" customWidth="1"/>
    <col min="7159" max="7159" width="6.85546875" style="33" customWidth="1"/>
    <col min="7160" max="7160" width="0" style="33" hidden="1" customWidth="1"/>
    <col min="7161" max="7161" width="4.5703125" style="33" customWidth="1"/>
    <col min="7162" max="7162" width="8" style="33" customWidth="1"/>
    <col min="7163" max="7163" width="5.7109375" style="33" customWidth="1"/>
    <col min="7164" max="7164" width="8.28515625" style="33" bestFit="1" customWidth="1"/>
    <col min="7165" max="7165" width="7.28515625" style="33" customWidth="1"/>
    <col min="7166" max="7166" width="14.85546875" style="33" customWidth="1"/>
    <col min="7167" max="7168" width="0" style="33" hidden="1" customWidth="1"/>
    <col min="7169" max="7406" width="9.140625" style="33"/>
    <col min="7407" max="7407" width="8.85546875" style="33" customWidth="1"/>
    <col min="7408" max="7408" width="8.28515625" style="33" customWidth="1"/>
    <col min="7409" max="7410" width="7" style="33" bestFit="1" customWidth="1"/>
    <col min="7411" max="7411" width="8.5703125" style="33" customWidth="1"/>
    <col min="7412" max="7412" width="8.28515625" style="33" bestFit="1" customWidth="1"/>
    <col min="7413" max="7413" width="7.28515625" style="33" bestFit="1" customWidth="1"/>
    <col min="7414" max="7414" width="7.7109375" style="33" customWidth="1"/>
    <col min="7415" max="7415" width="6.85546875" style="33" customWidth="1"/>
    <col min="7416" max="7416" width="0" style="33" hidden="1" customWidth="1"/>
    <col min="7417" max="7417" width="4.5703125" style="33" customWidth="1"/>
    <col min="7418" max="7418" width="8" style="33" customWidth="1"/>
    <col min="7419" max="7419" width="5.7109375" style="33" customWidth="1"/>
    <col min="7420" max="7420" width="8.28515625" style="33" bestFit="1" customWidth="1"/>
    <col min="7421" max="7421" width="7.28515625" style="33" customWidth="1"/>
    <col min="7422" max="7422" width="14.85546875" style="33" customWidth="1"/>
    <col min="7423" max="7424" width="0" style="33" hidden="1" customWidth="1"/>
    <col min="7425" max="7662" width="9.140625" style="33"/>
    <col min="7663" max="7663" width="8.85546875" style="33" customWidth="1"/>
    <col min="7664" max="7664" width="8.28515625" style="33" customWidth="1"/>
    <col min="7665" max="7666" width="7" style="33" bestFit="1" customWidth="1"/>
    <col min="7667" max="7667" width="8.5703125" style="33" customWidth="1"/>
    <col min="7668" max="7668" width="8.28515625" style="33" bestFit="1" customWidth="1"/>
    <col min="7669" max="7669" width="7.28515625" style="33" bestFit="1" customWidth="1"/>
    <col min="7670" max="7670" width="7.7109375" style="33" customWidth="1"/>
    <col min="7671" max="7671" width="6.85546875" style="33" customWidth="1"/>
    <col min="7672" max="7672" width="0" style="33" hidden="1" customWidth="1"/>
    <col min="7673" max="7673" width="4.5703125" style="33" customWidth="1"/>
    <col min="7674" max="7674" width="8" style="33" customWidth="1"/>
    <col min="7675" max="7675" width="5.7109375" style="33" customWidth="1"/>
    <col min="7676" max="7676" width="8.28515625" style="33" bestFit="1" customWidth="1"/>
    <col min="7677" max="7677" width="7.28515625" style="33" customWidth="1"/>
    <col min="7678" max="7678" width="14.85546875" style="33" customWidth="1"/>
    <col min="7679" max="7680" width="0" style="33" hidden="1" customWidth="1"/>
    <col min="7681" max="7918" width="9.140625" style="33"/>
    <col min="7919" max="7919" width="8.85546875" style="33" customWidth="1"/>
    <col min="7920" max="7920" width="8.28515625" style="33" customWidth="1"/>
    <col min="7921" max="7922" width="7" style="33" bestFit="1" customWidth="1"/>
    <col min="7923" max="7923" width="8.5703125" style="33" customWidth="1"/>
    <col min="7924" max="7924" width="8.28515625" style="33" bestFit="1" customWidth="1"/>
    <col min="7925" max="7925" width="7.28515625" style="33" bestFit="1" customWidth="1"/>
    <col min="7926" max="7926" width="7.7109375" style="33" customWidth="1"/>
    <col min="7927" max="7927" width="6.85546875" style="33" customWidth="1"/>
    <col min="7928" max="7928" width="0" style="33" hidden="1" customWidth="1"/>
    <col min="7929" max="7929" width="4.5703125" style="33" customWidth="1"/>
    <col min="7930" max="7930" width="8" style="33" customWidth="1"/>
    <col min="7931" max="7931" width="5.7109375" style="33" customWidth="1"/>
    <col min="7932" max="7932" width="8.28515625" style="33" bestFit="1" customWidth="1"/>
    <col min="7933" max="7933" width="7.28515625" style="33" customWidth="1"/>
    <col min="7934" max="7934" width="14.85546875" style="33" customWidth="1"/>
    <col min="7935" max="7936" width="0" style="33" hidden="1" customWidth="1"/>
    <col min="7937" max="8174" width="9.140625" style="33"/>
    <col min="8175" max="8175" width="8.85546875" style="33" customWidth="1"/>
    <col min="8176" max="8176" width="8.28515625" style="33" customWidth="1"/>
    <col min="8177" max="8178" width="7" style="33" bestFit="1" customWidth="1"/>
    <col min="8179" max="8179" width="8.5703125" style="33" customWidth="1"/>
    <col min="8180" max="8180" width="8.28515625" style="33" bestFit="1" customWidth="1"/>
    <col min="8181" max="8181" width="7.28515625" style="33" bestFit="1" customWidth="1"/>
    <col min="8182" max="8182" width="7.7109375" style="33" customWidth="1"/>
    <col min="8183" max="8183" width="6.85546875" style="33" customWidth="1"/>
    <col min="8184" max="8184" width="0" style="33" hidden="1" customWidth="1"/>
    <col min="8185" max="8185" width="4.5703125" style="33" customWidth="1"/>
    <col min="8186" max="8186" width="8" style="33" customWidth="1"/>
    <col min="8187" max="8187" width="5.7109375" style="33" customWidth="1"/>
    <col min="8188" max="8188" width="8.28515625" style="33" bestFit="1" customWidth="1"/>
    <col min="8189" max="8189" width="7.28515625" style="33" customWidth="1"/>
    <col min="8190" max="8190" width="14.85546875" style="33" customWidth="1"/>
    <col min="8191" max="8192" width="0" style="33" hidden="1" customWidth="1"/>
    <col min="8193" max="8430" width="9.140625" style="33"/>
    <col min="8431" max="8431" width="8.85546875" style="33" customWidth="1"/>
    <col min="8432" max="8432" width="8.28515625" style="33" customWidth="1"/>
    <col min="8433" max="8434" width="7" style="33" bestFit="1" customWidth="1"/>
    <col min="8435" max="8435" width="8.5703125" style="33" customWidth="1"/>
    <col min="8436" max="8436" width="8.28515625" style="33" bestFit="1" customWidth="1"/>
    <col min="8437" max="8437" width="7.28515625" style="33" bestFit="1" customWidth="1"/>
    <col min="8438" max="8438" width="7.7109375" style="33" customWidth="1"/>
    <col min="8439" max="8439" width="6.85546875" style="33" customWidth="1"/>
    <col min="8440" max="8440" width="0" style="33" hidden="1" customWidth="1"/>
    <col min="8441" max="8441" width="4.5703125" style="33" customWidth="1"/>
    <col min="8442" max="8442" width="8" style="33" customWidth="1"/>
    <col min="8443" max="8443" width="5.7109375" style="33" customWidth="1"/>
    <col min="8444" max="8444" width="8.28515625" style="33" bestFit="1" customWidth="1"/>
    <col min="8445" max="8445" width="7.28515625" style="33" customWidth="1"/>
    <col min="8446" max="8446" width="14.85546875" style="33" customWidth="1"/>
    <col min="8447" max="8448" width="0" style="33" hidden="1" customWidth="1"/>
    <col min="8449" max="8686" width="9.140625" style="33"/>
    <col min="8687" max="8687" width="8.85546875" style="33" customWidth="1"/>
    <col min="8688" max="8688" width="8.28515625" style="33" customWidth="1"/>
    <col min="8689" max="8690" width="7" style="33" bestFit="1" customWidth="1"/>
    <col min="8691" max="8691" width="8.5703125" style="33" customWidth="1"/>
    <col min="8692" max="8692" width="8.28515625" style="33" bestFit="1" customWidth="1"/>
    <col min="8693" max="8693" width="7.28515625" style="33" bestFit="1" customWidth="1"/>
    <col min="8694" max="8694" width="7.7109375" style="33" customWidth="1"/>
    <col min="8695" max="8695" width="6.85546875" style="33" customWidth="1"/>
    <col min="8696" max="8696" width="0" style="33" hidden="1" customWidth="1"/>
    <col min="8697" max="8697" width="4.5703125" style="33" customWidth="1"/>
    <col min="8698" max="8698" width="8" style="33" customWidth="1"/>
    <col min="8699" max="8699" width="5.7109375" style="33" customWidth="1"/>
    <col min="8700" max="8700" width="8.28515625" style="33" bestFit="1" customWidth="1"/>
    <col min="8701" max="8701" width="7.28515625" style="33" customWidth="1"/>
    <col min="8702" max="8702" width="14.85546875" style="33" customWidth="1"/>
    <col min="8703" max="8704" width="0" style="33" hidden="1" customWidth="1"/>
    <col min="8705" max="8942" width="9.140625" style="33"/>
    <col min="8943" max="8943" width="8.85546875" style="33" customWidth="1"/>
    <col min="8944" max="8944" width="8.28515625" style="33" customWidth="1"/>
    <col min="8945" max="8946" width="7" style="33" bestFit="1" customWidth="1"/>
    <col min="8947" max="8947" width="8.5703125" style="33" customWidth="1"/>
    <col min="8948" max="8948" width="8.28515625" style="33" bestFit="1" customWidth="1"/>
    <col min="8949" max="8949" width="7.28515625" style="33" bestFit="1" customWidth="1"/>
    <col min="8950" max="8950" width="7.7109375" style="33" customWidth="1"/>
    <col min="8951" max="8951" width="6.85546875" style="33" customWidth="1"/>
    <col min="8952" max="8952" width="0" style="33" hidden="1" customWidth="1"/>
    <col min="8953" max="8953" width="4.5703125" style="33" customWidth="1"/>
    <col min="8954" max="8954" width="8" style="33" customWidth="1"/>
    <col min="8955" max="8955" width="5.7109375" style="33" customWidth="1"/>
    <col min="8956" max="8956" width="8.28515625" style="33" bestFit="1" customWidth="1"/>
    <col min="8957" max="8957" width="7.28515625" style="33" customWidth="1"/>
    <col min="8958" max="8958" width="14.85546875" style="33" customWidth="1"/>
    <col min="8959" max="8960" width="0" style="33" hidden="1" customWidth="1"/>
    <col min="8961" max="9198" width="9.140625" style="33"/>
    <col min="9199" max="9199" width="8.85546875" style="33" customWidth="1"/>
    <col min="9200" max="9200" width="8.28515625" style="33" customWidth="1"/>
    <col min="9201" max="9202" width="7" style="33" bestFit="1" customWidth="1"/>
    <col min="9203" max="9203" width="8.5703125" style="33" customWidth="1"/>
    <col min="9204" max="9204" width="8.28515625" style="33" bestFit="1" customWidth="1"/>
    <col min="9205" max="9205" width="7.28515625" style="33" bestFit="1" customWidth="1"/>
    <col min="9206" max="9206" width="7.7109375" style="33" customWidth="1"/>
    <col min="9207" max="9207" width="6.85546875" style="33" customWidth="1"/>
    <col min="9208" max="9208" width="0" style="33" hidden="1" customWidth="1"/>
    <col min="9209" max="9209" width="4.5703125" style="33" customWidth="1"/>
    <col min="9210" max="9210" width="8" style="33" customWidth="1"/>
    <col min="9211" max="9211" width="5.7109375" style="33" customWidth="1"/>
    <col min="9212" max="9212" width="8.28515625" style="33" bestFit="1" customWidth="1"/>
    <col min="9213" max="9213" width="7.28515625" style="33" customWidth="1"/>
    <col min="9214" max="9214" width="14.85546875" style="33" customWidth="1"/>
    <col min="9215" max="9216" width="0" style="33" hidden="1" customWidth="1"/>
    <col min="9217" max="9454" width="9.140625" style="33"/>
    <col min="9455" max="9455" width="8.85546875" style="33" customWidth="1"/>
    <col min="9456" max="9456" width="8.28515625" style="33" customWidth="1"/>
    <col min="9457" max="9458" width="7" style="33" bestFit="1" customWidth="1"/>
    <col min="9459" max="9459" width="8.5703125" style="33" customWidth="1"/>
    <col min="9460" max="9460" width="8.28515625" style="33" bestFit="1" customWidth="1"/>
    <col min="9461" max="9461" width="7.28515625" style="33" bestFit="1" customWidth="1"/>
    <col min="9462" max="9462" width="7.7109375" style="33" customWidth="1"/>
    <col min="9463" max="9463" width="6.85546875" style="33" customWidth="1"/>
    <col min="9464" max="9464" width="0" style="33" hidden="1" customWidth="1"/>
    <col min="9465" max="9465" width="4.5703125" style="33" customWidth="1"/>
    <col min="9466" max="9466" width="8" style="33" customWidth="1"/>
    <col min="9467" max="9467" width="5.7109375" style="33" customWidth="1"/>
    <col min="9468" max="9468" width="8.28515625" style="33" bestFit="1" customWidth="1"/>
    <col min="9469" max="9469" width="7.28515625" style="33" customWidth="1"/>
    <col min="9470" max="9470" width="14.85546875" style="33" customWidth="1"/>
    <col min="9471" max="9472" width="0" style="33" hidden="1" customWidth="1"/>
    <col min="9473" max="9710" width="9.140625" style="33"/>
    <col min="9711" max="9711" width="8.85546875" style="33" customWidth="1"/>
    <col min="9712" max="9712" width="8.28515625" style="33" customWidth="1"/>
    <col min="9713" max="9714" width="7" style="33" bestFit="1" customWidth="1"/>
    <col min="9715" max="9715" width="8.5703125" style="33" customWidth="1"/>
    <col min="9716" max="9716" width="8.28515625" style="33" bestFit="1" customWidth="1"/>
    <col min="9717" max="9717" width="7.28515625" style="33" bestFit="1" customWidth="1"/>
    <col min="9718" max="9718" width="7.7109375" style="33" customWidth="1"/>
    <col min="9719" max="9719" width="6.85546875" style="33" customWidth="1"/>
    <col min="9720" max="9720" width="0" style="33" hidden="1" customWidth="1"/>
    <col min="9721" max="9721" width="4.5703125" style="33" customWidth="1"/>
    <col min="9722" max="9722" width="8" style="33" customWidth="1"/>
    <col min="9723" max="9723" width="5.7109375" style="33" customWidth="1"/>
    <col min="9724" max="9724" width="8.28515625" style="33" bestFit="1" customWidth="1"/>
    <col min="9725" max="9725" width="7.28515625" style="33" customWidth="1"/>
    <col min="9726" max="9726" width="14.85546875" style="33" customWidth="1"/>
    <col min="9727" max="9728" width="0" style="33" hidden="1" customWidth="1"/>
    <col min="9729" max="9966" width="9.140625" style="33"/>
    <col min="9967" max="9967" width="8.85546875" style="33" customWidth="1"/>
    <col min="9968" max="9968" width="8.28515625" style="33" customWidth="1"/>
    <col min="9969" max="9970" width="7" style="33" bestFit="1" customWidth="1"/>
    <col min="9971" max="9971" width="8.5703125" style="33" customWidth="1"/>
    <col min="9972" max="9972" width="8.28515625" style="33" bestFit="1" customWidth="1"/>
    <col min="9973" max="9973" width="7.28515625" style="33" bestFit="1" customWidth="1"/>
    <col min="9974" max="9974" width="7.7109375" style="33" customWidth="1"/>
    <col min="9975" max="9975" width="6.85546875" style="33" customWidth="1"/>
    <col min="9976" max="9976" width="0" style="33" hidden="1" customWidth="1"/>
    <col min="9977" max="9977" width="4.5703125" style="33" customWidth="1"/>
    <col min="9978" max="9978" width="8" style="33" customWidth="1"/>
    <col min="9979" max="9979" width="5.7109375" style="33" customWidth="1"/>
    <col min="9980" max="9980" width="8.28515625" style="33" bestFit="1" customWidth="1"/>
    <col min="9981" max="9981" width="7.28515625" style="33" customWidth="1"/>
    <col min="9982" max="9982" width="14.85546875" style="33" customWidth="1"/>
    <col min="9983" max="9984" width="0" style="33" hidden="1" customWidth="1"/>
    <col min="9985" max="10222" width="9.140625" style="33"/>
    <col min="10223" max="10223" width="8.85546875" style="33" customWidth="1"/>
    <col min="10224" max="10224" width="8.28515625" style="33" customWidth="1"/>
    <col min="10225" max="10226" width="7" style="33" bestFit="1" customWidth="1"/>
    <col min="10227" max="10227" width="8.5703125" style="33" customWidth="1"/>
    <col min="10228" max="10228" width="8.28515625" style="33" bestFit="1" customWidth="1"/>
    <col min="10229" max="10229" width="7.28515625" style="33" bestFit="1" customWidth="1"/>
    <col min="10230" max="10230" width="7.7109375" style="33" customWidth="1"/>
    <col min="10231" max="10231" width="6.85546875" style="33" customWidth="1"/>
    <col min="10232" max="10232" width="0" style="33" hidden="1" customWidth="1"/>
    <col min="10233" max="10233" width="4.5703125" style="33" customWidth="1"/>
    <col min="10234" max="10234" width="8" style="33" customWidth="1"/>
    <col min="10235" max="10235" width="5.7109375" style="33" customWidth="1"/>
    <col min="10236" max="10236" width="8.28515625" style="33" bestFit="1" customWidth="1"/>
    <col min="10237" max="10237" width="7.28515625" style="33" customWidth="1"/>
    <col min="10238" max="10238" width="14.85546875" style="33" customWidth="1"/>
    <col min="10239" max="10240" width="0" style="33" hidden="1" customWidth="1"/>
    <col min="10241" max="10478" width="9.140625" style="33"/>
    <col min="10479" max="10479" width="8.85546875" style="33" customWidth="1"/>
    <col min="10480" max="10480" width="8.28515625" style="33" customWidth="1"/>
    <col min="10481" max="10482" width="7" style="33" bestFit="1" customWidth="1"/>
    <col min="10483" max="10483" width="8.5703125" style="33" customWidth="1"/>
    <col min="10484" max="10484" width="8.28515625" style="33" bestFit="1" customWidth="1"/>
    <col min="10485" max="10485" width="7.28515625" style="33" bestFit="1" customWidth="1"/>
    <col min="10486" max="10486" width="7.7109375" style="33" customWidth="1"/>
    <col min="10487" max="10487" width="6.85546875" style="33" customWidth="1"/>
    <col min="10488" max="10488" width="0" style="33" hidden="1" customWidth="1"/>
    <col min="10489" max="10489" width="4.5703125" style="33" customWidth="1"/>
    <col min="10490" max="10490" width="8" style="33" customWidth="1"/>
    <col min="10491" max="10491" width="5.7109375" style="33" customWidth="1"/>
    <col min="10492" max="10492" width="8.28515625" style="33" bestFit="1" customWidth="1"/>
    <col min="10493" max="10493" width="7.28515625" style="33" customWidth="1"/>
    <col min="10494" max="10494" width="14.85546875" style="33" customWidth="1"/>
    <col min="10495" max="10496" width="0" style="33" hidden="1" customWidth="1"/>
    <col min="10497" max="10734" width="9.140625" style="33"/>
    <col min="10735" max="10735" width="8.85546875" style="33" customWidth="1"/>
    <col min="10736" max="10736" width="8.28515625" style="33" customWidth="1"/>
    <col min="10737" max="10738" width="7" style="33" bestFit="1" customWidth="1"/>
    <col min="10739" max="10739" width="8.5703125" style="33" customWidth="1"/>
    <col min="10740" max="10740" width="8.28515625" style="33" bestFit="1" customWidth="1"/>
    <col min="10741" max="10741" width="7.28515625" style="33" bestFit="1" customWidth="1"/>
    <col min="10742" max="10742" width="7.7109375" style="33" customWidth="1"/>
    <col min="10743" max="10743" width="6.85546875" style="33" customWidth="1"/>
    <col min="10744" max="10744" width="0" style="33" hidden="1" customWidth="1"/>
    <col min="10745" max="10745" width="4.5703125" style="33" customWidth="1"/>
    <col min="10746" max="10746" width="8" style="33" customWidth="1"/>
    <col min="10747" max="10747" width="5.7109375" style="33" customWidth="1"/>
    <col min="10748" max="10748" width="8.28515625" style="33" bestFit="1" customWidth="1"/>
    <col min="10749" max="10749" width="7.28515625" style="33" customWidth="1"/>
    <col min="10750" max="10750" width="14.85546875" style="33" customWidth="1"/>
    <col min="10751" max="10752" width="0" style="33" hidden="1" customWidth="1"/>
    <col min="10753" max="10990" width="9.140625" style="33"/>
    <col min="10991" max="10991" width="8.85546875" style="33" customWidth="1"/>
    <col min="10992" max="10992" width="8.28515625" style="33" customWidth="1"/>
    <col min="10993" max="10994" width="7" style="33" bestFit="1" customWidth="1"/>
    <col min="10995" max="10995" width="8.5703125" style="33" customWidth="1"/>
    <col min="10996" max="10996" width="8.28515625" style="33" bestFit="1" customWidth="1"/>
    <col min="10997" max="10997" width="7.28515625" style="33" bestFit="1" customWidth="1"/>
    <col min="10998" max="10998" width="7.7109375" style="33" customWidth="1"/>
    <col min="10999" max="10999" width="6.85546875" style="33" customWidth="1"/>
    <col min="11000" max="11000" width="0" style="33" hidden="1" customWidth="1"/>
    <col min="11001" max="11001" width="4.5703125" style="33" customWidth="1"/>
    <col min="11002" max="11002" width="8" style="33" customWidth="1"/>
    <col min="11003" max="11003" width="5.7109375" style="33" customWidth="1"/>
    <col min="11004" max="11004" width="8.28515625" style="33" bestFit="1" customWidth="1"/>
    <col min="11005" max="11005" width="7.28515625" style="33" customWidth="1"/>
    <col min="11006" max="11006" width="14.85546875" style="33" customWidth="1"/>
    <col min="11007" max="11008" width="0" style="33" hidden="1" customWidth="1"/>
    <col min="11009" max="11246" width="9.140625" style="33"/>
    <col min="11247" max="11247" width="8.85546875" style="33" customWidth="1"/>
    <col min="11248" max="11248" width="8.28515625" style="33" customWidth="1"/>
    <col min="11249" max="11250" width="7" style="33" bestFit="1" customWidth="1"/>
    <col min="11251" max="11251" width="8.5703125" style="33" customWidth="1"/>
    <col min="11252" max="11252" width="8.28515625" style="33" bestFit="1" customWidth="1"/>
    <col min="11253" max="11253" width="7.28515625" style="33" bestFit="1" customWidth="1"/>
    <col min="11254" max="11254" width="7.7109375" style="33" customWidth="1"/>
    <col min="11255" max="11255" width="6.85546875" style="33" customWidth="1"/>
    <col min="11256" max="11256" width="0" style="33" hidden="1" customWidth="1"/>
    <col min="11257" max="11257" width="4.5703125" style="33" customWidth="1"/>
    <col min="11258" max="11258" width="8" style="33" customWidth="1"/>
    <col min="11259" max="11259" width="5.7109375" style="33" customWidth="1"/>
    <col min="11260" max="11260" width="8.28515625" style="33" bestFit="1" customWidth="1"/>
    <col min="11261" max="11261" width="7.28515625" style="33" customWidth="1"/>
    <col min="11262" max="11262" width="14.85546875" style="33" customWidth="1"/>
    <col min="11263" max="11264" width="0" style="33" hidden="1" customWidth="1"/>
    <col min="11265" max="11502" width="9.140625" style="33"/>
    <col min="11503" max="11503" width="8.85546875" style="33" customWidth="1"/>
    <col min="11504" max="11504" width="8.28515625" style="33" customWidth="1"/>
    <col min="11505" max="11506" width="7" style="33" bestFit="1" customWidth="1"/>
    <col min="11507" max="11507" width="8.5703125" style="33" customWidth="1"/>
    <col min="11508" max="11508" width="8.28515625" style="33" bestFit="1" customWidth="1"/>
    <col min="11509" max="11509" width="7.28515625" style="33" bestFit="1" customWidth="1"/>
    <col min="11510" max="11510" width="7.7109375" style="33" customWidth="1"/>
    <col min="11511" max="11511" width="6.85546875" style="33" customWidth="1"/>
    <col min="11512" max="11512" width="0" style="33" hidden="1" customWidth="1"/>
    <col min="11513" max="11513" width="4.5703125" style="33" customWidth="1"/>
    <col min="11514" max="11514" width="8" style="33" customWidth="1"/>
    <col min="11515" max="11515" width="5.7109375" style="33" customWidth="1"/>
    <col min="11516" max="11516" width="8.28515625" style="33" bestFit="1" customWidth="1"/>
    <col min="11517" max="11517" width="7.28515625" style="33" customWidth="1"/>
    <col min="11518" max="11518" width="14.85546875" style="33" customWidth="1"/>
    <col min="11519" max="11520" width="0" style="33" hidden="1" customWidth="1"/>
    <col min="11521" max="11758" width="9.140625" style="33"/>
    <col min="11759" max="11759" width="8.85546875" style="33" customWidth="1"/>
    <col min="11760" max="11760" width="8.28515625" style="33" customWidth="1"/>
    <col min="11761" max="11762" width="7" style="33" bestFit="1" customWidth="1"/>
    <col min="11763" max="11763" width="8.5703125" style="33" customWidth="1"/>
    <col min="11764" max="11764" width="8.28515625" style="33" bestFit="1" customWidth="1"/>
    <col min="11765" max="11765" width="7.28515625" style="33" bestFit="1" customWidth="1"/>
    <col min="11766" max="11766" width="7.7109375" style="33" customWidth="1"/>
    <col min="11767" max="11767" width="6.85546875" style="33" customWidth="1"/>
    <col min="11768" max="11768" width="0" style="33" hidden="1" customWidth="1"/>
    <col min="11769" max="11769" width="4.5703125" style="33" customWidth="1"/>
    <col min="11770" max="11770" width="8" style="33" customWidth="1"/>
    <col min="11771" max="11771" width="5.7109375" style="33" customWidth="1"/>
    <col min="11772" max="11772" width="8.28515625" style="33" bestFit="1" customWidth="1"/>
    <col min="11773" max="11773" width="7.28515625" style="33" customWidth="1"/>
    <col min="11774" max="11774" width="14.85546875" style="33" customWidth="1"/>
    <col min="11775" max="11776" width="0" style="33" hidden="1" customWidth="1"/>
    <col min="11777" max="12014" width="9.140625" style="33"/>
    <col min="12015" max="12015" width="8.85546875" style="33" customWidth="1"/>
    <col min="12016" max="12016" width="8.28515625" style="33" customWidth="1"/>
    <col min="12017" max="12018" width="7" style="33" bestFit="1" customWidth="1"/>
    <col min="12019" max="12019" width="8.5703125" style="33" customWidth="1"/>
    <col min="12020" max="12020" width="8.28515625" style="33" bestFit="1" customWidth="1"/>
    <col min="12021" max="12021" width="7.28515625" style="33" bestFit="1" customWidth="1"/>
    <col min="12022" max="12022" width="7.7109375" style="33" customWidth="1"/>
    <col min="12023" max="12023" width="6.85546875" style="33" customWidth="1"/>
    <col min="12024" max="12024" width="0" style="33" hidden="1" customWidth="1"/>
    <col min="12025" max="12025" width="4.5703125" style="33" customWidth="1"/>
    <col min="12026" max="12026" width="8" style="33" customWidth="1"/>
    <col min="12027" max="12027" width="5.7109375" style="33" customWidth="1"/>
    <col min="12028" max="12028" width="8.28515625" style="33" bestFit="1" customWidth="1"/>
    <col min="12029" max="12029" width="7.28515625" style="33" customWidth="1"/>
    <col min="12030" max="12030" width="14.85546875" style="33" customWidth="1"/>
    <col min="12031" max="12032" width="0" style="33" hidden="1" customWidth="1"/>
    <col min="12033" max="12270" width="9.140625" style="33"/>
    <col min="12271" max="12271" width="8.85546875" style="33" customWidth="1"/>
    <col min="12272" max="12272" width="8.28515625" style="33" customWidth="1"/>
    <col min="12273" max="12274" width="7" style="33" bestFit="1" customWidth="1"/>
    <col min="12275" max="12275" width="8.5703125" style="33" customWidth="1"/>
    <col min="12276" max="12276" width="8.28515625" style="33" bestFit="1" customWidth="1"/>
    <col min="12277" max="12277" width="7.28515625" style="33" bestFit="1" customWidth="1"/>
    <col min="12278" max="12278" width="7.7109375" style="33" customWidth="1"/>
    <col min="12279" max="12279" width="6.85546875" style="33" customWidth="1"/>
    <col min="12280" max="12280" width="0" style="33" hidden="1" customWidth="1"/>
    <col min="12281" max="12281" width="4.5703125" style="33" customWidth="1"/>
    <col min="12282" max="12282" width="8" style="33" customWidth="1"/>
    <col min="12283" max="12283" width="5.7109375" style="33" customWidth="1"/>
    <col min="12284" max="12284" width="8.28515625" style="33" bestFit="1" customWidth="1"/>
    <col min="12285" max="12285" width="7.28515625" style="33" customWidth="1"/>
    <col min="12286" max="12286" width="14.85546875" style="33" customWidth="1"/>
    <col min="12287" max="12288" width="0" style="33" hidden="1" customWidth="1"/>
    <col min="12289" max="12526" width="9.140625" style="33"/>
    <col min="12527" max="12527" width="8.85546875" style="33" customWidth="1"/>
    <col min="12528" max="12528" width="8.28515625" style="33" customWidth="1"/>
    <col min="12529" max="12530" width="7" style="33" bestFit="1" customWidth="1"/>
    <col min="12531" max="12531" width="8.5703125" style="33" customWidth="1"/>
    <col min="12532" max="12532" width="8.28515625" style="33" bestFit="1" customWidth="1"/>
    <col min="12533" max="12533" width="7.28515625" style="33" bestFit="1" customWidth="1"/>
    <col min="12534" max="12534" width="7.7109375" style="33" customWidth="1"/>
    <col min="12535" max="12535" width="6.85546875" style="33" customWidth="1"/>
    <col min="12536" max="12536" width="0" style="33" hidden="1" customWidth="1"/>
    <col min="12537" max="12537" width="4.5703125" style="33" customWidth="1"/>
    <col min="12538" max="12538" width="8" style="33" customWidth="1"/>
    <col min="12539" max="12539" width="5.7109375" style="33" customWidth="1"/>
    <col min="12540" max="12540" width="8.28515625" style="33" bestFit="1" customWidth="1"/>
    <col min="12541" max="12541" width="7.28515625" style="33" customWidth="1"/>
    <col min="12542" max="12542" width="14.85546875" style="33" customWidth="1"/>
    <col min="12543" max="12544" width="0" style="33" hidden="1" customWidth="1"/>
    <col min="12545" max="12782" width="9.140625" style="33"/>
    <col min="12783" max="12783" width="8.85546875" style="33" customWidth="1"/>
    <col min="12784" max="12784" width="8.28515625" style="33" customWidth="1"/>
    <col min="12785" max="12786" width="7" style="33" bestFit="1" customWidth="1"/>
    <col min="12787" max="12787" width="8.5703125" style="33" customWidth="1"/>
    <col min="12788" max="12788" width="8.28515625" style="33" bestFit="1" customWidth="1"/>
    <col min="12789" max="12789" width="7.28515625" style="33" bestFit="1" customWidth="1"/>
    <col min="12790" max="12790" width="7.7109375" style="33" customWidth="1"/>
    <col min="12791" max="12791" width="6.85546875" style="33" customWidth="1"/>
    <col min="12792" max="12792" width="0" style="33" hidden="1" customWidth="1"/>
    <col min="12793" max="12793" width="4.5703125" style="33" customWidth="1"/>
    <col min="12794" max="12794" width="8" style="33" customWidth="1"/>
    <col min="12795" max="12795" width="5.7109375" style="33" customWidth="1"/>
    <col min="12796" max="12796" width="8.28515625" style="33" bestFit="1" customWidth="1"/>
    <col min="12797" max="12797" width="7.28515625" style="33" customWidth="1"/>
    <col min="12798" max="12798" width="14.85546875" style="33" customWidth="1"/>
    <col min="12799" max="12800" width="0" style="33" hidden="1" customWidth="1"/>
    <col min="12801" max="13038" width="9.140625" style="33"/>
    <col min="13039" max="13039" width="8.85546875" style="33" customWidth="1"/>
    <col min="13040" max="13040" width="8.28515625" style="33" customWidth="1"/>
    <col min="13041" max="13042" width="7" style="33" bestFit="1" customWidth="1"/>
    <col min="13043" max="13043" width="8.5703125" style="33" customWidth="1"/>
    <col min="13044" max="13044" width="8.28515625" style="33" bestFit="1" customWidth="1"/>
    <col min="13045" max="13045" width="7.28515625" style="33" bestFit="1" customWidth="1"/>
    <col min="13046" max="13046" width="7.7109375" style="33" customWidth="1"/>
    <col min="13047" max="13047" width="6.85546875" style="33" customWidth="1"/>
    <col min="13048" max="13048" width="0" style="33" hidden="1" customWidth="1"/>
    <col min="13049" max="13049" width="4.5703125" style="33" customWidth="1"/>
    <col min="13050" max="13050" width="8" style="33" customWidth="1"/>
    <col min="13051" max="13051" width="5.7109375" style="33" customWidth="1"/>
    <col min="13052" max="13052" width="8.28515625" style="33" bestFit="1" customWidth="1"/>
    <col min="13053" max="13053" width="7.28515625" style="33" customWidth="1"/>
    <col min="13054" max="13054" width="14.85546875" style="33" customWidth="1"/>
    <col min="13055" max="13056" width="0" style="33" hidden="1" customWidth="1"/>
    <col min="13057" max="13294" width="9.140625" style="33"/>
    <col min="13295" max="13295" width="8.85546875" style="33" customWidth="1"/>
    <col min="13296" max="13296" width="8.28515625" style="33" customWidth="1"/>
    <col min="13297" max="13298" width="7" style="33" bestFit="1" customWidth="1"/>
    <col min="13299" max="13299" width="8.5703125" style="33" customWidth="1"/>
    <col min="13300" max="13300" width="8.28515625" style="33" bestFit="1" customWidth="1"/>
    <col min="13301" max="13301" width="7.28515625" style="33" bestFit="1" customWidth="1"/>
    <col min="13302" max="13302" width="7.7109375" style="33" customWidth="1"/>
    <col min="13303" max="13303" width="6.85546875" style="33" customWidth="1"/>
    <col min="13304" max="13304" width="0" style="33" hidden="1" customWidth="1"/>
    <col min="13305" max="13305" width="4.5703125" style="33" customWidth="1"/>
    <col min="13306" max="13306" width="8" style="33" customWidth="1"/>
    <col min="13307" max="13307" width="5.7109375" style="33" customWidth="1"/>
    <col min="13308" max="13308" width="8.28515625" style="33" bestFit="1" customWidth="1"/>
    <col min="13309" max="13309" width="7.28515625" style="33" customWidth="1"/>
    <col min="13310" max="13310" width="14.85546875" style="33" customWidth="1"/>
    <col min="13311" max="13312" width="0" style="33" hidden="1" customWidth="1"/>
    <col min="13313" max="13550" width="9.140625" style="33"/>
    <col min="13551" max="13551" width="8.85546875" style="33" customWidth="1"/>
    <col min="13552" max="13552" width="8.28515625" style="33" customWidth="1"/>
    <col min="13553" max="13554" width="7" style="33" bestFit="1" customWidth="1"/>
    <col min="13555" max="13555" width="8.5703125" style="33" customWidth="1"/>
    <col min="13556" max="13556" width="8.28515625" style="33" bestFit="1" customWidth="1"/>
    <col min="13557" max="13557" width="7.28515625" style="33" bestFit="1" customWidth="1"/>
    <col min="13558" max="13558" width="7.7109375" style="33" customWidth="1"/>
    <col min="13559" max="13559" width="6.85546875" style="33" customWidth="1"/>
    <col min="13560" max="13560" width="0" style="33" hidden="1" customWidth="1"/>
    <col min="13561" max="13561" width="4.5703125" style="33" customWidth="1"/>
    <col min="13562" max="13562" width="8" style="33" customWidth="1"/>
    <col min="13563" max="13563" width="5.7109375" style="33" customWidth="1"/>
    <col min="13564" max="13564" width="8.28515625" style="33" bestFit="1" customWidth="1"/>
    <col min="13565" max="13565" width="7.28515625" style="33" customWidth="1"/>
    <col min="13566" max="13566" width="14.85546875" style="33" customWidth="1"/>
    <col min="13567" max="13568" width="0" style="33" hidden="1" customWidth="1"/>
    <col min="13569" max="13806" width="9.140625" style="33"/>
    <col min="13807" max="13807" width="8.85546875" style="33" customWidth="1"/>
    <col min="13808" max="13808" width="8.28515625" style="33" customWidth="1"/>
    <col min="13809" max="13810" width="7" style="33" bestFit="1" customWidth="1"/>
    <col min="13811" max="13811" width="8.5703125" style="33" customWidth="1"/>
    <col min="13812" max="13812" width="8.28515625" style="33" bestFit="1" customWidth="1"/>
    <col min="13813" max="13813" width="7.28515625" style="33" bestFit="1" customWidth="1"/>
    <col min="13814" max="13814" width="7.7109375" style="33" customWidth="1"/>
    <col min="13815" max="13815" width="6.85546875" style="33" customWidth="1"/>
    <col min="13816" max="13816" width="0" style="33" hidden="1" customWidth="1"/>
    <col min="13817" max="13817" width="4.5703125" style="33" customWidth="1"/>
    <col min="13818" max="13818" width="8" style="33" customWidth="1"/>
    <col min="13819" max="13819" width="5.7109375" style="33" customWidth="1"/>
    <col min="13820" max="13820" width="8.28515625" style="33" bestFit="1" customWidth="1"/>
    <col min="13821" max="13821" width="7.28515625" style="33" customWidth="1"/>
    <col min="13822" max="13822" width="14.85546875" style="33" customWidth="1"/>
    <col min="13823" max="13824" width="0" style="33" hidden="1" customWidth="1"/>
    <col min="13825" max="14062" width="9.140625" style="33"/>
    <col min="14063" max="14063" width="8.85546875" style="33" customWidth="1"/>
    <col min="14064" max="14064" width="8.28515625" style="33" customWidth="1"/>
    <col min="14065" max="14066" width="7" style="33" bestFit="1" customWidth="1"/>
    <col min="14067" max="14067" width="8.5703125" style="33" customWidth="1"/>
    <col min="14068" max="14068" width="8.28515625" style="33" bestFit="1" customWidth="1"/>
    <col min="14069" max="14069" width="7.28515625" style="33" bestFit="1" customWidth="1"/>
    <col min="14070" max="14070" width="7.7109375" style="33" customWidth="1"/>
    <col min="14071" max="14071" width="6.85546875" style="33" customWidth="1"/>
    <col min="14072" max="14072" width="0" style="33" hidden="1" customWidth="1"/>
    <col min="14073" max="14073" width="4.5703125" style="33" customWidth="1"/>
    <col min="14074" max="14074" width="8" style="33" customWidth="1"/>
    <col min="14075" max="14075" width="5.7109375" style="33" customWidth="1"/>
    <col min="14076" max="14076" width="8.28515625" style="33" bestFit="1" customWidth="1"/>
    <col min="14077" max="14077" width="7.28515625" style="33" customWidth="1"/>
    <col min="14078" max="14078" width="14.85546875" style="33" customWidth="1"/>
    <col min="14079" max="14080" width="0" style="33" hidden="1" customWidth="1"/>
    <col min="14081" max="14318" width="9.140625" style="33"/>
    <col min="14319" max="14319" width="8.85546875" style="33" customWidth="1"/>
    <col min="14320" max="14320" width="8.28515625" style="33" customWidth="1"/>
    <col min="14321" max="14322" width="7" style="33" bestFit="1" customWidth="1"/>
    <col min="14323" max="14323" width="8.5703125" style="33" customWidth="1"/>
    <col min="14324" max="14324" width="8.28515625" style="33" bestFit="1" customWidth="1"/>
    <col min="14325" max="14325" width="7.28515625" style="33" bestFit="1" customWidth="1"/>
    <col min="14326" max="14326" width="7.7109375" style="33" customWidth="1"/>
    <col min="14327" max="14327" width="6.85546875" style="33" customWidth="1"/>
    <col min="14328" max="14328" width="0" style="33" hidden="1" customWidth="1"/>
    <col min="14329" max="14329" width="4.5703125" style="33" customWidth="1"/>
    <col min="14330" max="14330" width="8" style="33" customWidth="1"/>
    <col min="14331" max="14331" width="5.7109375" style="33" customWidth="1"/>
    <col min="14332" max="14332" width="8.28515625" style="33" bestFit="1" customWidth="1"/>
    <col min="14333" max="14333" width="7.28515625" style="33" customWidth="1"/>
    <col min="14334" max="14334" width="14.85546875" style="33" customWidth="1"/>
    <col min="14335" max="14336" width="0" style="33" hidden="1" customWidth="1"/>
    <col min="14337" max="14574" width="9.140625" style="33"/>
    <col min="14575" max="14575" width="8.85546875" style="33" customWidth="1"/>
    <col min="14576" max="14576" width="8.28515625" style="33" customWidth="1"/>
    <col min="14577" max="14578" width="7" style="33" bestFit="1" customWidth="1"/>
    <col min="14579" max="14579" width="8.5703125" style="33" customWidth="1"/>
    <col min="14580" max="14580" width="8.28515625" style="33" bestFit="1" customWidth="1"/>
    <col min="14581" max="14581" width="7.28515625" style="33" bestFit="1" customWidth="1"/>
    <col min="14582" max="14582" width="7.7109375" style="33" customWidth="1"/>
    <col min="14583" max="14583" width="6.85546875" style="33" customWidth="1"/>
    <col min="14584" max="14584" width="0" style="33" hidden="1" customWidth="1"/>
    <col min="14585" max="14585" width="4.5703125" style="33" customWidth="1"/>
    <col min="14586" max="14586" width="8" style="33" customWidth="1"/>
    <col min="14587" max="14587" width="5.7109375" style="33" customWidth="1"/>
    <col min="14588" max="14588" width="8.28515625" style="33" bestFit="1" customWidth="1"/>
    <col min="14589" max="14589" width="7.28515625" style="33" customWidth="1"/>
    <col min="14590" max="14590" width="14.85546875" style="33" customWidth="1"/>
    <col min="14591" max="14592" width="0" style="33" hidden="1" customWidth="1"/>
    <col min="14593" max="14830" width="9.140625" style="33"/>
    <col min="14831" max="14831" width="8.85546875" style="33" customWidth="1"/>
    <col min="14832" max="14832" width="8.28515625" style="33" customWidth="1"/>
    <col min="14833" max="14834" width="7" style="33" bestFit="1" customWidth="1"/>
    <col min="14835" max="14835" width="8.5703125" style="33" customWidth="1"/>
    <col min="14836" max="14836" width="8.28515625" style="33" bestFit="1" customWidth="1"/>
    <col min="14837" max="14837" width="7.28515625" style="33" bestFit="1" customWidth="1"/>
    <col min="14838" max="14838" width="7.7109375" style="33" customWidth="1"/>
    <col min="14839" max="14839" width="6.85546875" style="33" customWidth="1"/>
    <col min="14840" max="14840" width="0" style="33" hidden="1" customWidth="1"/>
    <col min="14841" max="14841" width="4.5703125" style="33" customWidth="1"/>
    <col min="14842" max="14842" width="8" style="33" customWidth="1"/>
    <col min="14843" max="14843" width="5.7109375" style="33" customWidth="1"/>
    <col min="14844" max="14844" width="8.28515625" style="33" bestFit="1" customWidth="1"/>
    <col min="14845" max="14845" width="7.28515625" style="33" customWidth="1"/>
    <col min="14846" max="14846" width="14.85546875" style="33" customWidth="1"/>
    <col min="14847" max="14848" width="0" style="33" hidden="1" customWidth="1"/>
    <col min="14849" max="15086" width="9.140625" style="33"/>
    <col min="15087" max="15087" width="8.85546875" style="33" customWidth="1"/>
    <col min="15088" max="15088" width="8.28515625" style="33" customWidth="1"/>
    <col min="15089" max="15090" width="7" style="33" bestFit="1" customWidth="1"/>
    <col min="15091" max="15091" width="8.5703125" style="33" customWidth="1"/>
    <col min="15092" max="15092" width="8.28515625" style="33" bestFit="1" customWidth="1"/>
    <col min="15093" max="15093" width="7.28515625" style="33" bestFit="1" customWidth="1"/>
    <col min="15094" max="15094" width="7.7109375" style="33" customWidth="1"/>
    <col min="15095" max="15095" width="6.85546875" style="33" customWidth="1"/>
    <col min="15096" max="15096" width="0" style="33" hidden="1" customWidth="1"/>
    <col min="15097" max="15097" width="4.5703125" style="33" customWidth="1"/>
    <col min="15098" max="15098" width="8" style="33" customWidth="1"/>
    <col min="15099" max="15099" width="5.7109375" style="33" customWidth="1"/>
    <col min="15100" max="15100" width="8.28515625" style="33" bestFit="1" customWidth="1"/>
    <col min="15101" max="15101" width="7.28515625" style="33" customWidth="1"/>
    <col min="15102" max="15102" width="14.85546875" style="33" customWidth="1"/>
    <col min="15103" max="15104" width="0" style="33" hidden="1" customWidth="1"/>
    <col min="15105" max="15342" width="9.140625" style="33"/>
    <col min="15343" max="15343" width="8.85546875" style="33" customWidth="1"/>
    <col min="15344" max="15344" width="8.28515625" style="33" customWidth="1"/>
    <col min="15345" max="15346" width="7" style="33" bestFit="1" customWidth="1"/>
    <col min="15347" max="15347" width="8.5703125" style="33" customWidth="1"/>
    <col min="15348" max="15348" width="8.28515625" style="33" bestFit="1" customWidth="1"/>
    <col min="15349" max="15349" width="7.28515625" style="33" bestFit="1" customWidth="1"/>
    <col min="15350" max="15350" width="7.7109375" style="33" customWidth="1"/>
    <col min="15351" max="15351" width="6.85546875" style="33" customWidth="1"/>
    <col min="15352" max="15352" width="0" style="33" hidden="1" customWidth="1"/>
    <col min="15353" max="15353" width="4.5703125" style="33" customWidth="1"/>
    <col min="15354" max="15354" width="8" style="33" customWidth="1"/>
    <col min="15355" max="15355" width="5.7109375" style="33" customWidth="1"/>
    <col min="15356" max="15356" width="8.28515625" style="33" bestFit="1" customWidth="1"/>
    <col min="15357" max="15357" width="7.28515625" style="33" customWidth="1"/>
    <col min="15358" max="15358" width="14.85546875" style="33" customWidth="1"/>
    <col min="15359" max="15360" width="0" style="33" hidden="1" customWidth="1"/>
    <col min="15361" max="15598" width="9.140625" style="33"/>
    <col min="15599" max="15599" width="8.85546875" style="33" customWidth="1"/>
    <col min="15600" max="15600" width="8.28515625" style="33" customWidth="1"/>
    <col min="15601" max="15602" width="7" style="33" bestFit="1" customWidth="1"/>
    <col min="15603" max="15603" width="8.5703125" style="33" customWidth="1"/>
    <col min="15604" max="15604" width="8.28515625" style="33" bestFit="1" customWidth="1"/>
    <col min="15605" max="15605" width="7.28515625" style="33" bestFit="1" customWidth="1"/>
    <col min="15606" max="15606" width="7.7109375" style="33" customWidth="1"/>
    <col min="15607" max="15607" width="6.85546875" style="33" customWidth="1"/>
    <col min="15608" max="15608" width="0" style="33" hidden="1" customWidth="1"/>
    <col min="15609" max="15609" width="4.5703125" style="33" customWidth="1"/>
    <col min="15610" max="15610" width="8" style="33" customWidth="1"/>
    <col min="15611" max="15611" width="5.7109375" style="33" customWidth="1"/>
    <col min="15612" max="15612" width="8.28515625" style="33" bestFit="1" customWidth="1"/>
    <col min="15613" max="15613" width="7.28515625" style="33" customWidth="1"/>
    <col min="15614" max="15614" width="14.85546875" style="33" customWidth="1"/>
    <col min="15615" max="15616" width="0" style="33" hidden="1" customWidth="1"/>
    <col min="15617" max="15854" width="9.140625" style="33"/>
    <col min="15855" max="15855" width="8.85546875" style="33" customWidth="1"/>
    <col min="15856" max="15856" width="8.28515625" style="33" customWidth="1"/>
    <col min="15857" max="15858" width="7" style="33" bestFit="1" customWidth="1"/>
    <col min="15859" max="15859" width="8.5703125" style="33" customWidth="1"/>
    <col min="15860" max="15860" width="8.28515625" style="33" bestFit="1" customWidth="1"/>
    <col min="15861" max="15861" width="7.28515625" style="33" bestFit="1" customWidth="1"/>
    <col min="15862" max="15862" width="7.7109375" style="33" customWidth="1"/>
    <col min="15863" max="15863" width="6.85546875" style="33" customWidth="1"/>
    <col min="15864" max="15864" width="0" style="33" hidden="1" customWidth="1"/>
    <col min="15865" max="15865" width="4.5703125" style="33" customWidth="1"/>
    <col min="15866" max="15866" width="8" style="33" customWidth="1"/>
    <col min="15867" max="15867" width="5.7109375" style="33" customWidth="1"/>
    <col min="15868" max="15868" width="8.28515625" style="33" bestFit="1" customWidth="1"/>
    <col min="15869" max="15869" width="7.28515625" style="33" customWidth="1"/>
    <col min="15870" max="15870" width="14.85546875" style="33" customWidth="1"/>
    <col min="15871" max="15872" width="0" style="33" hidden="1" customWidth="1"/>
    <col min="15873" max="16110" width="9.140625" style="33"/>
    <col min="16111" max="16111" width="8.85546875" style="33" customWidth="1"/>
    <col min="16112" max="16112" width="8.28515625" style="33" customWidth="1"/>
    <col min="16113" max="16114" width="7" style="33" bestFit="1" customWidth="1"/>
    <col min="16115" max="16115" width="8.5703125" style="33" customWidth="1"/>
    <col min="16116" max="16116" width="8.28515625" style="33" bestFit="1" customWidth="1"/>
    <col min="16117" max="16117" width="7.28515625" style="33" bestFit="1" customWidth="1"/>
    <col min="16118" max="16118" width="7.7109375" style="33" customWidth="1"/>
    <col min="16119" max="16119" width="6.85546875" style="33" customWidth="1"/>
    <col min="16120" max="16120" width="0" style="33" hidden="1" customWidth="1"/>
    <col min="16121" max="16121" width="4.5703125" style="33" customWidth="1"/>
    <col min="16122" max="16122" width="8" style="33" customWidth="1"/>
    <col min="16123" max="16123" width="5.7109375" style="33" customWidth="1"/>
    <col min="16124" max="16124" width="8.28515625" style="33" bestFit="1" customWidth="1"/>
    <col min="16125" max="16125" width="7.28515625" style="33" customWidth="1"/>
    <col min="16126" max="16126" width="14.85546875" style="33" customWidth="1"/>
    <col min="16127" max="16128" width="0" style="33" hidden="1" customWidth="1"/>
    <col min="16129" max="16384" width="9.140625" style="33"/>
  </cols>
  <sheetData>
    <row r="1" spans="1:14" ht="21" customHeight="1">
      <c r="L1" s="70" t="s">
        <v>94</v>
      </c>
      <c r="M1" s="70"/>
      <c r="N1" s="70"/>
    </row>
    <row r="2" spans="1:14" ht="33" customHeight="1">
      <c r="A2" s="71" t="s">
        <v>89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4" ht="13.5" customHeight="1">
      <c r="A3" s="82" t="s">
        <v>62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ht="30.75" customHeight="1">
      <c r="A4" s="76" t="s">
        <v>0</v>
      </c>
      <c r="B4" s="76" t="s">
        <v>69</v>
      </c>
      <c r="C4" s="72" t="s">
        <v>64</v>
      </c>
      <c r="D4" s="72" t="s">
        <v>92</v>
      </c>
      <c r="E4" s="79" t="s">
        <v>71</v>
      </c>
      <c r="F4" s="80"/>
      <c r="G4" s="81"/>
      <c r="H4" s="77" t="s">
        <v>88</v>
      </c>
      <c r="I4" s="78"/>
      <c r="J4" s="74" t="s">
        <v>90</v>
      </c>
      <c r="K4" s="76" t="s">
        <v>83</v>
      </c>
      <c r="L4" s="76"/>
      <c r="M4" s="74" t="s">
        <v>77</v>
      </c>
      <c r="N4" s="74" t="s">
        <v>91</v>
      </c>
    </row>
    <row r="5" spans="1:14" ht="145.5" customHeight="1">
      <c r="A5" s="76"/>
      <c r="B5" s="76"/>
      <c r="C5" s="73"/>
      <c r="D5" s="73"/>
      <c r="E5" s="41" t="s">
        <v>78</v>
      </c>
      <c r="F5" s="41" t="s">
        <v>79</v>
      </c>
      <c r="G5" s="34" t="s">
        <v>80</v>
      </c>
      <c r="H5" s="43" t="s">
        <v>60</v>
      </c>
      <c r="I5" s="43" t="s">
        <v>61</v>
      </c>
      <c r="J5" s="75"/>
      <c r="K5" s="41" t="s">
        <v>84</v>
      </c>
      <c r="L5" s="41" t="s">
        <v>85</v>
      </c>
      <c r="M5" s="75"/>
      <c r="N5" s="75"/>
    </row>
    <row r="6" spans="1:14" ht="17.25" customHeight="1">
      <c r="A6" s="43"/>
      <c r="B6" s="35" t="s">
        <v>70</v>
      </c>
      <c r="C6" s="36" t="s">
        <v>58</v>
      </c>
      <c r="D6" s="36"/>
      <c r="E6" s="37" t="s">
        <v>59</v>
      </c>
      <c r="F6" s="37" t="s">
        <v>67</v>
      </c>
      <c r="G6" s="37" t="s">
        <v>68</v>
      </c>
      <c r="H6" s="37" t="s">
        <v>65</v>
      </c>
      <c r="I6" s="37" t="s">
        <v>66</v>
      </c>
      <c r="J6" s="35" t="s">
        <v>76</v>
      </c>
      <c r="K6" s="35" t="s">
        <v>87</v>
      </c>
      <c r="L6" s="35" t="s">
        <v>86</v>
      </c>
      <c r="M6" s="35" t="s">
        <v>74</v>
      </c>
      <c r="N6" s="35" t="s">
        <v>75</v>
      </c>
    </row>
    <row r="7" spans="1:14">
      <c r="A7" s="44" t="s">
        <v>17</v>
      </c>
      <c r="B7" s="62">
        <v>502</v>
      </c>
      <c r="C7" s="62">
        <f t="shared" ref="C7:C34" si="0">ROUNDUP(B7/250,0)</f>
        <v>3</v>
      </c>
      <c r="D7" s="58">
        <v>2</v>
      </c>
      <c r="E7" s="38">
        <v>334700</v>
      </c>
      <c r="F7" s="54">
        <v>26200</v>
      </c>
      <c r="G7" s="54">
        <v>64500</v>
      </c>
      <c r="H7" s="39">
        <f t="shared" ref="H7" si="1">(C7-D7)*F7</f>
        <v>26200</v>
      </c>
      <c r="I7" s="65">
        <f t="shared" ref="I7" si="2">(C7-D7)*G7</f>
        <v>64500</v>
      </c>
      <c r="J7" s="38">
        <f>E7*C7+H7+I7</f>
        <v>1094800</v>
      </c>
      <c r="K7" s="38">
        <f>C7*E7</f>
        <v>1004100</v>
      </c>
      <c r="L7" s="38">
        <f>H7+I7</f>
        <v>90700</v>
      </c>
      <c r="M7" s="38">
        <f>J7</f>
        <v>1094800</v>
      </c>
      <c r="N7" s="38">
        <f>J7</f>
        <v>1094800</v>
      </c>
    </row>
    <row r="8" spans="1:14">
      <c r="A8" s="44" t="s">
        <v>18</v>
      </c>
      <c r="B8" s="62">
        <v>321</v>
      </c>
      <c r="C8" s="62">
        <f t="shared" si="0"/>
        <v>2</v>
      </c>
      <c r="D8" s="58">
        <v>2</v>
      </c>
      <c r="E8" s="38">
        <v>334700</v>
      </c>
      <c r="F8" s="54">
        <v>26200</v>
      </c>
      <c r="G8" s="54">
        <v>64500</v>
      </c>
      <c r="H8" s="39">
        <f t="shared" ref="H8:H34" si="3">(C8-D8)*F8</f>
        <v>0</v>
      </c>
      <c r="I8" s="65">
        <f t="shared" ref="I8:I34" si="4">(C8-D8)*G8</f>
        <v>0</v>
      </c>
      <c r="J8" s="38">
        <f>E8*C8+H8+I8</f>
        <v>669400</v>
      </c>
      <c r="K8" s="38">
        <f t="shared" ref="K8:K40" si="5">C8*E8</f>
        <v>669400</v>
      </c>
      <c r="L8" s="38">
        <f t="shared" ref="L8:L40" si="6">H8+I8</f>
        <v>0</v>
      </c>
      <c r="M8" s="38">
        <f t="shared" ref="M8:M34" si="7">J8</f>
        <v>669400</v>
      </c>
      <c r="N8" s="38">
        <f t="shared" ref="N8:N34" si="8">J8</f>
        <v>669400</v>
      </c>
    </row>
    <row r="9" spans="1:14">
      <c r="A9" s="44" t="s">
        <v>19</v>
      </c>
      <c r="B9" s="62">
        <v>589</v>
      </c>
      <c r="C9" s="62">
        <f t="shared" si="0"/>
        <v>3</v>
      </c>
      <c r="D9" s="58">
        <v>2</v>
      </c>
      <c r="E9" s="38">
        <v>334700</v>
      </c>
      <c r="F9" s="54">
        <v>26200</v>
      </c>
      <c r="G9" s="54">
        <v>64500</v>
      </c>
      <c r="H9" s="39">
        <f t="shared" si="3"/>
        <v>26200</v>
      </c>
      <c r="I9" s="65">
        <f t="shared" si="4"/>
        <v>64500</v>
      </c>
      <c r="J9" s="38">
        <f t="shared" ref="J9:J34" si="9">E9*C9+H9+I9</f>
        <v>1094800</v>
      </c>
      <c r="K9" s="38">
        <f>C9*E9</f>
        <v>1004100</v>
      </c>
      <c r="L9" s="38">
        <f>H9+I9</f>
        <v>90700</v>
      </c>
      <c r="M9" s="38">
        <f t="shared" si="7"/>
        <v>1094800</v>
      </c>
      <c r="N9" s="38">
        <f t="shared" si="8"/>
        <v>1094800</v>
      </c>
    </row>
    <row r="10" spans="1:14">
      <c r="A10" s="44" t="s">
        <v>20</v>
      </c>
      <c r="B10" s="62">
        <v>401</v>
      </c>
      <c r="C10" s="62">
        <f t="shared" si="0"/>
        <v>2</v>
      </c>
      <c r="D10" s="58">
        <v>2</v>
      </c>
      <c r="E10" s="38">
        <v>334700</v>
      </c>
      <c r="F10" s="54">
        <v>26200</v>
      </c>
      <c r="G10" s="54">
        <v>64500</v>
      </c>
      <c r="H10" s="39">
        <f t="shared" si="3"/>
        <v>0</v>
      </c>
      <c r="I10" s="65">
        <f t="shared" si="4"/>
        <v>0</v>
      </c>
      <c r="J10" s="38">
        <f t="shared" si="9"/>
        <v>669400</v>
      </c>
      <c r="K10" s="38">
        <f t="shared" si="5"/>
        <v>669400</v>
      </c>
      <c r="L10" s="38">
        <f t="shared" si="6"/>
        <v>0</v>
      </c>
      <c r="M10" s="38">
        <f t="shared" si="7"/>
        <v>669400</v>
      </c>
      <c r="N10" s="38">
        <f t="shared" si="8"/>
        <v>669400</v>
      </c>
    </row>
    <row r="11" spans="1:14">
      <c r="A11" s="44" t="s">
        <v>21</v>
      </c>
      <c r="B11" s="62">
        <v>221</v>
      </c>
      <c r="C11" s="62">
        <f t="shared" si="0"/>
        <v>1</v>
      </c>
      <c r="D11" s="58">
        <v>2</v>
      </c>
      <c r="E11" s="38">
        <v>334700</v>
      </c>
      <c r="F11" s="54">
        <v>26200</v>
      </c>
      <c r="G11" s="54">
        <v>64500</v>
      </c>
      <c r="H11" s="39">
        <v>0</v>
      </c>
      <c r="I11" s="65">
        <v>0</v>
      </c>
      <c r="J11" s="38">
        <f t="shared" si="9"/>
        <v>334700</v>
      </c>
      <c r="K11" s="38">
        <f t="shared" si="5"/>
        <v>334700</v>
      </c>
      <c r="L11" s="38">
        <f t="shared" si="6"/>
        <v>0</v>
      </c>
      <c r="M11" s="38">
        <f t="shared" si="7"/>
        <v>334700</v>
      </c>
      <c r="N11" s="38">
        <f t="shared" si="8"/>
        <v>334700</v>
      </c>
    </row>
    <row r="12" spans="1:14">
      <c r="A12" s="44" t="s">
        <v>23</v>
      </c>
      <c r="B12" s="62">
        <v>387</v>
      </c>
      <c r="C12" s="62">
        <f t="shared" si="0"/>
        <v>2</v>
      </c>
      <c r="D12" s="58">
        <v>2</v>
      </c>
      <c r="E12" s="38">
        <v>334700</v>
      </c>
      <c r="F12" s="54">
        <v>26200</v>
      </c>
      <c r="G12" s="54">
        <v>64500</v>
      </c>
      <c r="H12" s="39">
        <f t="shared" si="3"/>
        <v>0</v>
      </c>
      <c r="I12" s="65">
        <f t="shared" si="4"/>
        <v>0</v>
      </c>
      <c r="J12" s="38">
        <f t="shared" si="9"/>
        <v>669400</v>
      </c>
      <c r="K12" s="38">
        <f t="shared" si="5"/>
        <v>669400</v>
      </c>
      <c r="L12" s="38">
        <f t="shared" si="6"/>
        <v>0</v>
      </c>
      <c r="M12" s="38">
        <f t="shared" si="7"/>
        <v>669400</v>
      </c>
      <c r="N12" s="38">
        <f t="shared" si="8"/>
        <v>669400</v>
      </c>
    </row>
    <row r="13" spans="1:14">
      <c r="A13" s="44" t="s">
        <v>24</v>
      </c>
      <c r="B13" s="62">
        <v>808</v>
      </c>
      <c r="C13" s="62">
        <f t="shared" si="0"/>
        <v>4</v>
      </c>
      <c r="D13" s="58">
        <v>3</v>
      </c>
      <c r="E13" s="38">
        <v>334700</v>
      </c>
      <c r="F13" s="54">
        <v>26200</v>
      </c>
      <c r="G13" s="54">
        <v>64500</v>
      </c>
      <c r="H13" s="39">
        <f t="shared" si="3"/>
        <v>26200</v>
      </c>
      <c r="I13" s="65">
        <f t="shared" si="4"/>
        <v>64500</v>
      </c>
      <c r="J13" s="38">
        <f t="shared" si="9"/>
        <v>1429500</v>
      </c>
      <c r="K13" s="38">
        <f t="shared" si="5"/>
        <v>1338800</v>
      </c>
      <c r="L13" s="38">
        <f t="shared" si="6"/>
        <v>90700</v>
      </c>
      <c r="M13" s="38">
        <f t="shared" si="7"/>
        <v>1429500</v>
      </c>
      <c r="N13" s="38">
        <f t="shared" si="8"/>
        <v>1429500</v>
      </c>
    </row>
    <row r="14" spans="1:14">
      <c r="A14" s="44" t="s">
        <v>25</v>
      </c>
      <c r="B14" s="62">
        <v>356</v>
      </c>
      <c r="C14" s="62">
        <f t="shared" si="0"/>
        <v>2</v>
      </c>
      <c r="D14" s="58">
        <v>2</v>
      </c>
      <c r="E14" s="38">
        <v>334700</v>
      </c>
      <c r="F14" s="54">
        <v>26200</v>
      </c>
      <c r="G14" s="54">
        <v>64500</v>
      </c>
      <c r="H14" s="39">
        <f t="shared" si="3"/>
        <v>0</v>
      </c>
      <c r="I14" s="65">
        <f t="shared" si="4"/>
        <v>0</v>
      </c>
      <c r="J14" s="38">
        <f t="shared" si="9"/>
        <v>669400</v>
      </c>
      <c r="K14" s="38">
        <f t="shared" si="5"/>
        <v>669400</v>
      </c>
      <c r="L14" s="38">
        <f t="shared" si="6"/>
        <v>0</v>
      </c>
      <c r="M14" s="38">
        <f t="shared" si="7"/>
        <v>669400</v>
      </c>
      <c r="N14" s="38">
        <f t="shared" si="8"/>
        <v>669400</v>
      </c>
    </row>
    <row r="15" spans="1:14">
      <c r="A15" s="44" t="s">
        <v>26</v>
      </c>
      <c r="B15" s="62">
        <v>283</v>
      </c>
      <c r="C15" s="62">
        <f t="shared" si="0"/>
        <v>2</v>
      </c>
      <c r="D15" s="58">
        <v>1</v>
      </c>
      <c r="E15" s="38">
        <v>334700</v>
      </c>
      <c r="F15" s="54">
        <v>26200</v>
      </c>
      <c r="G15" s="54">
        <v>64500</v>
      </c>
      <c r="H15" s="39">
        <f t="shared" si="3"/>
        <v>26200</v>
      </c>
      <c r="I15" s="65">
        <f t="shared" si="4"/>
        <v>64500</v>
      </c>
      <c r="J15" s="38">
        <f t="shared" si="9"/>
        <v>760100</v>
      </c>
      <c r="K15" s="38">
        <f t="shared" si="5"/>
        <v>669400</v>
      </c>
      <c r="L15" s="38">
        <f t="shared" si="6"/>
        <v>90700</v>
      </c>
      <c r="M15" s="38">
        <f t="shared" si="7"/>
        <v>760100</v>
      </c>
      <c r="N15" s="38">
        <f t="shared" si="8"/>
        <v>760100</v>
      </c>
    </row>
    <row r="16" spans="1:14">
      <c r="A16" s="44" t="s">
        <v>27</v>
      </c>
      <c r="B16" s="62">
        <v>530</v>
      </c>
      <c r="C16" s="62">
        <f t="shared" si="0"/>
        <v>3</v>
      </c>
      <c r="D16" s="58">
        <v>2</v>
      </c>
      <c r="E16" s="38">
        <v>334700</v>
      </c>
      <c r="F16" s="54">
        <v>26200</v>
      </c>
      <c r="G16" s="54">
        <v>64500</v>
      </c>
      <c r="H16" s="39">
        <f t="shared" si="3"/>
        <v>26200</v>
      </c>
      <c r="I16" s="65">
        <f t="shared" si="4"/>
        <v>64500</v>
      </c>
      <c r="J16" s="38">
        <f t="shared" si="9"/>
        <v>1094800</v>
      </c>
      <c r="K16" s="38">
        <f t="shared" si="5"/>
        <v>1004100</v>
      </c>
      <c r="L16" s="38">
        <f t="shared" si="6"/>
        <v>90700</v>
      </c>
      <c r="M16" s="38">
        <f t="shared" si="7"/>
        <v>1094800</v>
      </c>
      <c r="N16" s="38">
        <f t="shared" si="8"/>
        <v>1094800</v>
      </c>
    </row>
    <row r="17" spans="1:14">
      <c r="A17" s="44" t="s">
        <v>28</v>
      </c>
      <c r="B17" s="62">
        <v>1860</v>
      </c>
      <c r="C17" s="62">
        <f t="shared" si="0"/>
        <v>8</v>
      </c>
      <c r="D17" s="58">
        <v>4</v>
      </c>
      <c r="E17" s="38">
        <v>334700</v>
      </c>
      <c r="F17" s="54">
        <v>26200</v>
      </c>
      <c r="G17" s="54">
        <v>64500</v>
      </c>
      <c r="H17" s="39">
        <f t="shared" si="3"/>
        <v>104800</v>
      </c>
      <c r="I17" s="65">
        <f t="shared" si="4"/>
        <v>258000</v>
      </c>
      <c r="J17" s="38">
        <f t="shared" si="9"/>
        <v>3040400</v>
      </c>
      <c r="K17" s="38">
        <f t="shared" si="5"/>
        <v>2677600</v>
      </c>
      <c r="L17" s="38">
        <f t="shared" si="6"/>
        <v>362800</v>
      </c>
      <c r="M17" s="38">
        <f t="shared" si="7"/>
        <v>3040400</v>
      </c>
      <c r="N17" s="38">
        <f t="shared" si="8"/>
        <v>3040400</v>
      </c>
    </row>
    <row r="18" spans="1:14">
      <c r="A18" s="44" t="s">
        <v>29</v>
      </c>
      <c r="B18" s="62">
        <v>429</v>
      </c>
      <c r="C18" s="62">
        <f t="shared" si="0"/>
        <v>2</v>
      </c>
      <c r="D18" s="58">
        <v>2</v>
      </c>
      <c r="E18" s="38">
        <v>334700</v>
      </c>
      <c r="F18" s="54">
        <v>26200</v>
      </c>
      <c r="G18" s="54">
        <v>64500</v>
      </c>
      <c r="H18" s="39">
        <f t="shared" si="3"/>
        <v>0</v>
      </c>
      <c r="I18" s="65">
        <f t="shared" si="4"/>
        <v>0</v>
      </c>
      <c r="J18" s="38">
        <f t="shared" si="9"/>
        <v>669400</v>
      </c>
      <c r="K18" s="38">
        <f t="shared" si="5"/>
        <v>669400</v>
      </c>
      <c r="L18" s="38">
        <f t="shared" si="6"/>
        <v>0</v>
      </c>
      <c r="M18" s="38">
        <f t="shared" si="7"/>
        <v>669400</v>
      </c>
      <c r="N18" s="38">
        <f t="shared" si="8"/>
        <v>669400</v>
      </c>
    </row>
    <row r="19" spans="1:14">
      <c r="A19" s="44" t="s">
        <v>30</v>
      </c>
      <c r="B19" s="62">
        <v>406</v>
      </c>
      <c r="C19" s="62">
        <f t="shared" si="0"/>
        <v>2</v>
      </c>
      <c r="D19" s="58">
        <v>2</v>
      </c>
      <c r="E19" s="38">
        <v>334700</v>
      </c>
      <c r="F19" s="54">
        <v>26200</v>
      </c>
      <c r="G19" s="54">
        <v>64500</v>
      </c>
      <c r="H19" s="39">
        <f t="shared" si="3"/>
        <v>0</v>
      </c>
      <c r="I19" s="65">
        <f t="shared" si="4"/>
        <v>0</v>
      </c>
      <c r="J19" s="38">
        <f t="shared" si="9"/>
        <v>669400</v>
      </c>
      <c r="K19" s="38">
        <f t="shared" si="5"/>
        <v>669400</v>
      </c>
      <c r="L19" s="38">
        <f t="shared" si="6"/>
        <v>0</v>
      </c>
      <c r="M19" s="38">
        <f t="shared" si="7"/>
        <v>669400</v>
      </c>
      <c r="N19" s="38">
        <f t="shared" si="8"/>
        <v>669400</v>
      </c>
    </row>
    <row r="20" spans="1:14">
      <c r="A20" s="44" t="s">
        <v>32</v>
      </c>
      <c r="B20" s="62">
        <v>267</v>
      </c>
      <c r="C20" s="62">
        <f t="shared" si="0"/>
        <v>2</v>
      </c>
      <c r="D20" s="58">
        <v>2</v>
      </c>
      <c r="E20" s="38">
        <v>334700</v>
      </c>
      <c r="F20" s="54">
        <v>26200</v>
      </c>
      <c r="G20" s="54">
        <v>64500</v>
      </c>
      <c r="H20" s="39">
        <f t="shared" si="3"/>
        <v>0</v>
      </c>
      <c r="I20" s="65">
        <f t="shared" si="4"/>
        <v>0</v>
      </c>
      <c r="J20" s="38">
        <f t="shared" si="9"/>
        <v>669400</v>
      </c>
      <c r="K20" s="38">
        <f t="shared" si="5"/>
        <v>669400</v>
      </c>
      <c r="L20" s="38">
        <f t="shared" si="6"/>
        <v>0</v>
      </c>
      <c r="M20" s="38">
        <f t="shared" si="7"/>
        <v>669400</v>
      </c>
      <c r="N20" s="38">
        <f t="shared" si="8"/>
        <v>669400</v>
      </c>
    </row>
    <row r="21" spans="1:14">
      <c r="A21" s="44" t="s">
        <v>33</v>
      </c>
      <c r="B21" s="62">
        <v>492</v>
      </c>
      <c r="C21" s="62">
        <f t="shared" si="0"/>
        <v>2</v>
      </c>
      <c r="D21" s="58">
        <v>1</v>
      </c>
      <c r="E21" s="38">
        <v>334700</v>
      </c>
      <c r="F21" s="54">
        <v>26200</v>
      </c>
      <c r="G21" s="54">
        <v>64500</v>
      </c>
      <c r="H21" s="39">
        <f t="shared" si="3"/>
        <v>26200</v>
      </c>
      <c r="I21" s="65">
        <f t="shared" si="4"/>
        <v>64500</v>
      </c>
      <c r="J21" s="38">
        <f t="shared" si="9"/>
        <v>760100</v>
      </c>
      <c r="K21" s="38">
        <f t="shared" si="5"/>
        <v>669400</v>
      </c>
      <c r="L21" s="38">
        <f t="shared" si="6"/>
        <v>90700</v>
      </c>
      <c r="M21" s="38">
        <f t="shared" si="7"/>
        <v>760100</v>
      </c>
      <c r="N21" s="38">
        <f t="shared" si="8"/>
        <v>760100</v>
      </c>
    </row>
    <row r="22" spans="1:14">
      <c r="A22" s="44" t="s">
        <v>34</v>
      </c>
      <c r="B22" s="62">
        <v>855</v>
      </c>
      <c r="C22" s="62">
        <f t="shared" si="0"/>
        <v>4</v>
      </c>
      <c r="D22" s="58">
        <v>5</v>
      </c>
      <c r="E22" s="38">
        <v>334700</v>
      </c>
      <c r="F22" s="54">
        <v>26200</v>
      </c>
      <c r="G22" s="54">
        <v>64500</v>
      </c>
      <c r="H22" s="39">
        <v>0</v>
      </c>
      <c r="I22" s="65">
        <v>0</v>
      </c>
      <c r="J22" s="38">
        <f t="shared" si="9"/>
        <v>1338800</v>
      </c>
      <c r="K22" s="38">
        <f t="shared" si="5"/>
        <v>1338800</v>
      </c>
      <c r="L22" s="38">
        <f t="shared" si="6"/>
        <v>0</v>
      </c>
      <c r="M22" s="38">
        <f t="shared" si="7"/>
        <v>1338800</v>
      </c>
      <c r="N22" s="38">
        <f t="shared" si="8"/>
        <v>1338800</v>
      </c>
    </row>
    <row r="23" spans="1:14">
      <c r="A23" s="44" t="s">
        <v>35</v>
      </c>
      <c r="B23" s="62">
        <v>824</v>
      </c>
      <c r="C23" s="62">
        <f t="shared" si="0"/>
        <v>4</v>
      </c>
      <c r="D23" s="58">
        <v>3</v>
      </c>
      <c r="E23" s="38">
        <v>334700</v>
      </c>
      <c r="F23" s="54">
        <v>26200</v>
      </c>
      <c r="G23" s="54">
        <v>64500</v>
      </c>
      <c r="H23" s="39">
        <f t="shared" si="3"/>
        <v>26200</v>
      </c>
      <c r="I23" s="65">
        <f t="shared" si="4"/>
        <v>64500</v>
      </c>
      <c r="J23" s="38">
        <f t="shared" si="9"/>
        <v>1429500</v>
      </c>
      <c r="K23" s="38">
        <f t="shared" si="5"/>
        <v>1338800</v>
      </c>
      <c r="L23" s="38">
        <f t="shared" si="6"/>
        <v>90700</v>
      </c>
      <c r="M23" s="38">
        <f t="shared" si="7"/>
        <v>1429500</v>
      </c>
      <c r="N23" s="38">
        <f t="shared" si="8"/>
        <v>1429500</v>
      </c>
    </row>
    <row r="24" spans="1:14">
      <c r="A24" s="44" t="s">
        <v>36</v>
      </c>
      <c r="B24" s="62">
        <v>422</v>
      </c>
      <c r="C24" s="62">
        <f t="shared" si="0"/>
        <v>2</v>
      </c>
      <c r="D24" s="58">
        <v>2</v>
      </c>
      <c r="E24" s="38">
        <v>334700</v>
      </c>
      <c r="F24" s="54">
        <v>26200</v>
      </c>
      <c r="G24" s="54">
        <v>64500</v>
      </c>
      <c r="H24" s="39">
        <f t="shared" si="3"/>
        <v>0</v>
      </c>
      <c r="I24" s="65">
        <f t="shared" si="4"/>
        <v>0</v>
      </c>
      <c r="J24" s="38">
        <f t="shared" si="9"/>
        <v>669400</v>
      </c>
      <c r="K24" s="38">
        <f t="shared" si="5"/>
        <v>669400</v>
      </c>
      <c r="L24" s="38">
        <f t="shared" si="6"/>
        <v>0</v>
      </c>
      <c r="M24" s="38">
        <f t="shared" si="7"/>
        <v>669400</v>
      </c>
      <c r="N24" s="38">
        <f t="shared" si="8"/>
        <v>669400</v>
      </c>
    </row>
    <row r="25" spans="1:14">
      <c r="A25" s="44" t="s">
        <v>37</v>
      </c>
      <c r="B25" s="62">
        <v>392</v>
      </c>
      <c r="C25" s="62">
        <f t="shared" si="0"/>
        <v>2</v>
      </c>
      <c r="D25" s="58">
        <v>2</v>
      </c>
      <c r="E25" s="38">
        <v>334700</v>
      </c>
      <c r="F25" s="54">
        <v>26200</v>
      </c>
      <c r="G25" s="54">
        <v>64500</v>
      </c>
      <c r="H25" s="39">
        <f t="shared" si="3"/>
        <v>0</v>
      </c>
      <c r="I25" s="65">
        <f t="shared" si="4"/>
        <v>0</v>
      </c>
      <c r="J25" s="38">
        <f t="shared" si="9"/>
        <v>669400</v>
      </c>
      <c r="K25" s="38">
        <f t="shared" si="5"/>
        <v>669400</v>
      </c>
      <c r="L25" s="38">
        <f t="shared" si="6"/>
        <v>0</v>
      </c>
      <c r="M25" s="38">
        <f t="shared" si="7"/>
        <v>669400</v>
      </c>
      <c r="N25" s="38">
        <f t="shared" si="8"/>
        <v>669400</v>
      </c>
    </row>
    <row r="26" spans="1:14">
      <c r="A26" s="44" t="s">
        <v>38</v>
      </c>
      <c r="B26" s="62">
        <v>694</v>
      </c>
      <c r="C26" s="62">
        <f t="shared" si="0"/>
        <v>3</v>
      </c>
      <c r="D26" s="58">
        <v>3</v>
      </c>
      <c r="E26" s="38">
        <v>334700</v>
      </c>
      <c r="F26" s="54">
        <v>26200</v>
      </c>
      <c r="G26" s="54">
        <v>64500</v>
      </c>
      <c r="H26" s="39">
        <f t="shared" si="3"/>
        <v>0</v>
      </c>
      <c r="I26" s="65">
        <f t="shared" si="4"/>
        <v>0</v>
      </c>
      <c r="J26" s="38">
        <f t="shared" si="9"/>
        <v>1004100</v>
      </c>
      <c r="K26" s="38">
        <f t="shared" si="5"/>
        <v>1004100</v>
      </c>
      <c r="L26" s="38">
        <f t="shared" si="6"/>
        <v>0</v>
      </c>
      <c r="M26" s="38">
        <f t="shared" si="7"/>
        <v>1004100</v>
      </c>
      <c r="N26" s="38">
        <f t="shared" si="8"/>
        <v>1004100</v>
      </c>
    </row>
    <row r="27" spans="1:14">
      <c r="A27" s="44" t="s">
        <v>39</v>
      </c>
      <c r="B27" s="62">
        <v>507</v>
      </c>
      <c r="C27" s="62">
        <f t="shared" si="0"/>
        <v>3</v>
      </c>
      <c r="D27" s="58">
        <v>2</v>
      </c>
      <c r="E27" s="38">
        <v>334700</v>
      </c>
      <c r="F27" s="54">
        <v>26200</v>
      </c>
      <c r="G27" s="54">
        <v>64500</v>
      </c>
      <c r="H27" s="39">
        <f t="shared" si="3"/>
        <v>26200</v>
      </c>
      <c r="I27" s="65">
        <f t="shared" si="4"/>
        <v>64500</v>
      </c>
      <c r="J27" s="38">
        <f t="shared" si="9"/>
        <v>1094800</v>
      </c>
      <c r="K27" s="38">
        <f t="shared" si="5"/>
        <v>1004100</v>
      </c>
      <c r="L27" s="38">
        <f t="shared" si="6"/>
        <v>90700</v>
      </c>
      <c r="M27" s="38">
        <f t="shared" si="7"/>
        <v>1094800</v>
      </c>
      <c r="N27" s="38">
        <f t="shared" si="8"/>
        <v>1094800</v>
      </c>
    </row>
    <row r="28" spans="1:14">
      <c r="A28" s="44" t="s">
        <v>40</v>
      </c>
      <c r="B28" s="62">
        <v>457</v>
      </c>
      <c r="C28" s="62">
        <f t="shared" si="0"/>
        <v>2</v>
      </c>
      <c r="D28" s="58">
        <v>2</v>
      </c>
      <c r="E28" s="38">
        <v>334700</v>
      </c>
      <c r="F28" s="54">
        <v>26200</v>
      </c>
      <c r="G28" s="54">
        <v>64500</v>
      </c>
      <c r="H28" s="39">
        <f t="shared" si="3"/>
        <v>0</v>
      </c>
      <c r="I28" s="65">
        <f t="shared" si="4"/>
        <v>0</v>
      </c>
      <c r="J28" s="38">
        <f t="shared" si="9"/>
        <v>669400</v>
      </c>
      <c r="K28" s="38">
        <f t="shared" si="5"/>
        <v>669400</v>
      </c>
      <c r="L28" s="38">
        <f t="shared" si="6"/>
        <v>0</v>
      </c>
      <c r="M28" s="38">
        <f t="shared" si="7"/>
        <v>669400</v>
      </c>
      <c r="N28" s="38">
        <f t="shared" si="8"/>
        <v>669400</v>
      </c>
    </row>
    <row r="29" spans="1:14">
      <c r="A29" s="44" t="s">
        <v>41</v>
      </c>
      <c r="B29" s="62">
        <v>808</v>
      </c>
      <c r="C29" s="62">
        <f t="shared" si="0"/>
        <v>4</v>
      </c>
      <c r="D29" s="58">
        <v>3</v>
      </c>
      <c r="E29" s="38">
        <v>334700</v>
      </c>
      <c r="F29" s="54">
        <v>26200</v>
      </c>
      <c r="G29" s="54">
        <v>64500</v>
      </c>
      <c r="H29" s="39">
        <f t="shared" si="3"/>
        <v>26200</v>
      </c>
      <c r="I29" s="65">
        <f t="shared" si="4"/>
        <v>64500</v>
      </c>
      <c r="J29" s="38">
        <f t="shared" si="9"/>
        <v>1429500</v>
      </c>
      <c r="K29" s="38">
        <f t="shared" si="5"/>
        <v>1338800</v>
      </c>
      <c r="L29" s="38">
        <f t="shared" si="6"/>
        <v>90700</v>
      </c>
      <c r="M29" s="38">
        <f t="shared" si="7"/>
        <v>1429500</v>
      </c>
      <c r="N29" s="38">
        <f t="shared" si="8"/>
        <v>1429500</v>
      </c>
    </row>
    <row r="30" spans="1:14">
      <c r="A30" s="44" t="s">
        <v>42</v>
      </c>
      <c r="B30" s="62">
        <v>402</v>
      </c>
      <c r="C30" s="62">
        <f t="shared" si="0"/>
        <v>2</v>
      </c>
      <c r="D30" s="58">
        <v>2</v>
      </c>
      <c r="E30" s="38">
        <v>334700</v>
      </c>
      <c r="F30" s="54">
        <v>26200</v>
      </c>
      <c r="G30" s="54">
        <v>64500</v>
      </c>
      <c r="H30" s="39">
        <f t="shared" si="3"/>
        <v>0</v>
      </c>
      <c r="I30" s="65">
        <f t="shared" si="4"/>
        <v>0</v>
      </c>
      <c r="J30" s="38">
        <f t="shared" si="9"/>
        <v>669400</v>
      </c>
      <c r="K30" s="38">
        <f t="shared" si="5"/>
        <v>669400</v>
      </c>
      <c r="L30" s="38">
        <f t="shared" si="6"/>
        <v>0</v>
      </c>
      <c r="M30" s="38">
        <f t="shared" si="7"/>
        <v>669400</v>
      </c>
      <c r="N30" s="38">
        <f t="shared" si="8"/>
        <v>669400</v>
      </c>
    </row>
    <row r="31" spans="1:14">
      <c r="A31" s="44" t="s">
        <v>43</v>
      </c>
      <c r="B31" s="62">
        <v>663</v>
      </c>
      <c r="C31" s="62">
        <f t="shared" si="0"/>
        <v>3</v>
      </c>
      <c r="D31" s="58">
        <v>3</v>
      </c>
      <c r="E31" s="38">
        <v>334700</v>
      </c>
      <c r="F31" s="54">
        <v>26200</v>
      </c>
      <c r="G31" s="54">
        <v>64500</v>
      </c>
      <c r="H31" s="39">
        <f t="shared" si="3"/>
        <v>0</v>
      </c>
      <c r="I31" s="65">
        <f t="shared" si="4"/>
        <v>0</v>
      </c>
      <c r="J31" s="38">
        <f t="shared" si="9"/>
        <v>1004100</v>
      </c>
      <c r="K31" s="38">
        <f t="shared" si="5"/>
        <v>1004100</v>
      </c>
      <c r="L31" s="38">
        <f t="shared" si="6"/>
        <v>0</v>
      </c>
      <c r="M31" s="38">
        <f t="shared" si="7"/>
        <v>1004100</v>
      </c>
      <c r="N31" s="38">
        <f t="shared" si="8"/>
        <v>1004100</v>
      </c>
    </row>
    <row r="32" spans="1:14">
      <c r="A32" s="44" t="s">
        <v>44</v>
      </c>
      <c r="B32" s="62">
        <v>250</v>
      </c>
      <c r="C32" s="62">
        <f t="shared" si="0"/>
        <v>1</v>
      </c>
      <c r="D32" s="58">
        <v>1</v>
      </c>
      <c r="E32" s="38">
        <v>334700</v>
      </c>
      <c r="F32" s="54">
        <v>26200</v>
      </c>
      <c r="G32" s="54">
        <v>64500</v>
      </c>
      <c r="H32" s="39">
        <f t="shared" si="3"/>
        <v>0</v>
      </c>
      <c r="I32" s="65">
        <f t="shared" si="4"/>
        <v>0</v>
      </c>
      <c r="J32" s="38">
        <f t="shared" si="9"/>
        <v>334700</v>
      </c>
      <c r="K32" s="38">
        <f t="shared" si="5"/>
        <v>334700</v>
      </c>
      <c r="L32" s="38">
        <f t="shared" si="6"/>
        <v>0</v>
      </c>
      <c r="M32" s="38">
        <f t="shared" si="7"/>
        <v>334700</v>
      </c>
      <c r="N32" s="38">
        <f t="shared" si="8"/>
        <v>334700</v>
      </c>
    </row>
    <row r="33" spans="1:15">
      <c r="A33" s="44" t="s">
        <v>45</v>
      </c>
      <c r="B33" s="62">
        <v>294</v>
      </c>
      <c r="C33" s="62">
        <f t="shared" si="0"/>
        <v>2</v>
      </c>
      <c r="D33" s="58">
        <v>2</v>
      </c>
      <c r="E33" s="38">
        <v>334700</v>
      </c>
      <c r="F33" s="54">
        <v>26200</v>
      </c>
      <c r="G33" s="54">
        <v>64500</v>
      </c>
      <c r="H33" s="39">
        <f t="shared" si="3"/>
        <v>0</v>
      </c>
      <c r="I33" s="65">
        <f t="shared" si="4"/>
        <v>0</v>
      </c>
      <c r="J33" s="38">
        <f t="shared" si="9"/>
        <v>669400</v>
      </c>
      <c r="K33" s="38">
        <f t="shared" si="5"/>
        <v>669400</v>
      </c>
      <c r="L33" s="38">
        <f t="shared" si="6"/>
        <v>0</v>
      </c>
      <c r="M33" s="38">
        <f t="shared" si="7"/>
        <v>669400</v>
      </c>
      <c r="N33" s="38">
        <f t="shared" si="8"/>
        <v>669400</v>
      </c>
    </row>
    <row r="34" spans="1:15">
      <c r="A34" s="44" t="s">
        <v>46</v>
      </c>
      <c r="B34" s="62">
        <v>411</v>
      </c>
      <c r="C34" s="62">
        <f t="shared" si="0"/>
        <v>2</v>
      </c>
      <c r="D34" s="58">
        <v>2</v>
      </c>
      <c r="E34" s="38">
        <v>334700</v>
      </c>
      <c r="F34" s="54">
        <v>26200</v>
      </c>
      <c r="G34" s="54">
        <v>64500</v>
      </c>
      <c r="H34" s="39">
        <f t="shared" si="3"/>
        <v>0</v>
      </c>
      <c r="I34" s="65">
        <f t="shared" si="4"/>
        <v>0</v>
      </c>
      <c r="J34" s="38">
        <f t="shared" si="9"/>
        <v>669400</v>
      </c>
      <c r="K34" s="38">
        <f t="shared" si="5"/>
        <v>669400</v>
      </c>
      <c r="L34" s="38">
        <f t="shared" si="6"/>
        <v>0</v>
      </c>
      <c r="M34" s="38">
        <f t="shared" si="7"/>
        <v>669400</v>
      </c>
      <c r="N34" s="38">
        <f t="shared" si="8"/>
        <v>669400</v>
      </c>
    </row>
    <row r="35" spans="1:15" s="47" customFormat="1">
      <c r="A35" s="45" t="s">
        <v>72</v>
      </c>
      <c r="B35" s="63">
        <v>14831</v>
      </c>
      <c r="C35" s="63">
        <f>SUM(C7:C34)</f>
        <v>74</v>
      </c>
      <c r="D35" s="59">
        <v>63</v>
      </c>
      <c r="E35" s="46">
        <v>334700</v>
      </c>
      <c r="F35" s="55">
        <v>26200</v>
      </c>
      <c r="G35" s="55">
        <v>64500</v>
      </c>
      <c r="H35" s="46">
        <f>SUM(H7:H34)</f>
        <v>340600</v>
      </c>
      <c r="I35" s="66">
        <f>SUM(I7:I34)</f>
        <v>838500</v>
      </c>
      <c r="J35" s="46">
        <f>SUM(J7:J34)</f>
        <v>25946900</v>
      </c>
      <c r="K35" s="46">
        <f>SUM(K7:K34)</f>
        <v>24767800</v>
      </c>
      <c r="L35" s="46">
        <f>SUM(L7:L34)</f>
        <v>1179100</v>
      </c>
      <c r="M35" s="46">
        <f t="shared" ref="M35:N35" si="10">SUM(M7:M34)</f>
        <v>25946900</v>
      </c>
      <c r="N35" s="46">
        <f t="shared" si="10"/>
        <v>25946900</v>
      </c>
    </row>
    <row r="36" spans="1:15">
      <c r="A36" s="44" t="s">
        <v>48</v>
      </c>
      <c r="B36" s="62">
        <v>1651</v>
      </c>
      <c r="C36" s="62">
        <f>ROUNDUP(B36/250,0)</f>
        <v>7</v>
      </c>
      <c r="D36" s="60">
        <v>8</v>
      </c>
      <c r="E36" s="38">
        <v>334700</v>
      </c>
      <c r="F36" s="54">
        <v>26200</v>
      </c>
      <c r="G36" s="54">
        <v>64500</v>
      </c>
      <c r="H36" s="39">
        <v>0</v>
      </c>
      <c r="I36" s="65">
        <v>0</v>
      </c>
      <c r="J36" s="38">
        <f>E36*C36+H36+I36</f>
        <v>2342900</v>
      </c>
      <c r="K36" s="38">
        <f t="shared" si="5"/>
        <v>2342900</v>
      </c>
      <c r="L36" s="38">
        <f t="shared" si="6"/>
        <v>0</v>
      </c>
      <c r="M36" s="38">
        <f t="shared" ref="M36:M40" si="11">J36</f>
        <v>2342900</v>
      </c>
      <c r="N36" s="38">
        <f t="shared" ref="N36:N40" si="12">J36</f>
        <v>2342900</v>
      </c>
      <c r="O36" s="49"/>
    </row>
    <row r="37" spans="1:15">
      <c r="A37" s="44" t="s">
        <v>49</v>
      </c>
      <c r="B37" s="62">
        <v>10448</v>
      </c>
      <c r="C37" s="62">
        <f>ROUNDUP(B37/250,0)</f>
        <v>42</v>
      </c>
      <c r="D37" s="60">
        <v>38</v>
      </c>
      <c r="E37" s="38">
        <v>334700</v>
      </c>
      <c r="F37" s="54">
        <v>26200</v>
      </c>
      <c r="G37" s="54">
        <v>64500</v>
      </c>
      <c r="H37" s="39">
        <f t="shared" ref="H37:H40" si="13">(C37-D37)*F37</f>
        <v>104800</v>
      </c>
      <c r="I37" s="65">
        <f t="shared" ref="I37:I40" si="14">(C37-D37)*G37</f>
        <v>258000</v>
      </c>
      <c r="J37" s="38">
        <f>E37*C37+H37+I37</f>
        <v>14420200</v>
      </c>
      <c r="K37" s="38">
        <f t="shared" si="5"/>
        <v>14057400</v>
      </c>
      <c r="L37" s="38">
        <f t="shared" si="6"/>
        <v>362800</v>
      </c>
      <c r="M37" s="38">
        <f t="shared" si="11"/>
        <v>14420200</v>
      </c>
      <c r="N37" s="38">
        <f t="shared" si="12"/>
        <v>14420200</v>
      </c>
      <c r="O37" s="48"/>
    </row>
    <row r="38" spans="1:15">
      <c r="A38" s="44" t="s">
        <v>47</v>
      </c>
      <c r="B38" s="62">
        <v>422</v>
      </c>
      <c r="C38" s="62">
        <f>ROUNDUP(B38/250,0)</f>
        <v>2</v>
      </c>
      <c r="D38" s="60">
        <v>2</v>
      </c>
      <c r="E38" s="38">
        <v>334700</v>
      </c>
      <c r="F38" s="54">
        <v>26200</v>
      </c>
      <c r="G38" s="54">
        <v>64500</v>
      </c>
      <c r="H38" s="39">
        <f t="shared" si="13"/>
        <v>0</v>
      </c>
      <c r="I38" s="65">
        <f t="shared" si="14"/>
        <v>0</v>
      </c>
      <c r="J38" s="38">
        <f>E38*C38+H38+I38</f>
        <v>669400</v>
      </c>
      <c r="K38" s="38">
        <f t="shared" si="5"/>
        <v>669400</v>
      </c>
      <c r="L38" s="38">
        <f t="shared" si="6"/>
        <v>0</v>
      </c>
      <c r="M38" s="38">
        <f t="shared" si="11"/>
        <v>669400</v>
      </c>
      <c r="N38" s="38">
        <f t="shared" si="12"/>
        <v>669400</v>
      </c>
    </row>
    <row r="39" spans="1:15">
      <c r="A39" s="44" t="s">
        <v>50</v>
      </c>
      <c r="B39" s="62">
        <v>477</v>
      </c>
      <c r="C39" s="62">
        <f>ROUNDUP(B39/250,0)</f>
        <v>2</v>
      </c>
      <c r="D39" s="60">
        <v>2</v>
      </c>
      <c r="E39" s="38">
        <v>334700</v>
      </c>
      <c r="F39" s="54">
        <v>26200</v>
      </c>
      <c r="G39" s="54">
        <v>64500</v>
      </c>
      <c r="H39" s="39">
        <f t="shared" si="13"/>
        <v>0</v>
      </c>
      <c r="I39" s="65">
        <f t="shared" si="14"/>
        <v>0</v>
      </c>
      <c r="J39" s="38">
        <f>E39*C39+H39+I39</f>
        <v>669400</v>
      </c>
      <c r="K39" s="38">
        <f t="shared" si="5"/>
        <v>669400</v>
      </c>
      <c r="L39" s="38">
        <f t="shared" si="6"/>
        <v>0</v>
      </c>
      <c r="M39" s="38">
        <f t="shared" si="11"/>
        <v>669400</v>
      </c>
      <c r="N39" s="38">
        <f t="shared" si="12"/>
        <v>669400</v>
      </c>
    </row>
    <row r="40" spans="1:15">
      <c r="A40" s="44" t="s">
        <v>51</v>
      </c>
      <c r="B40" s="62">
        <v>502</v>
      </c>
      <c r="C40" s="62">
        <f>ROUNDUP(B40/250,0)</f>
        <v>3</v>
      </c>
      <c r="D40" s="60">
        <v>2</v>
      </c>
      <c r="E40" s="38">
        <v>334700</v>
      </c>
      <c r="F40" s="54">
        <v>26200</v>
      </c>
      <c r="G40" s="54">
        <v>64500</v>
      </c>
      <c r="H40" s="39">
        <f t="shared" si="13"/>
        <v>26200</v>
      </c>
      <c r="I40" s="65">
        <f t="shared" si="14"/>
        <v>64500</v>
      </c>
      <c r="J40" s="38">
        <f>E40*C40+H40+I40</f>
        <v>1094800</v>
      </c>
      <c r="K40" s="38">
        <f t="shared" si="5"/>
        <v>1004100</v>
      </c>
      <c r="L40" s="38">
        <f t="shared" si="6"/>
        <v>90700</v>
      </c>
      <c r="M40" s="38">
        <f t="shared" si="11"/>
        <v>1094800</v>
      </c>
      <c r="N40" s="38">
        <f t="shared" si="12"/>
        <v>1094800</v>
      </c>
    </row>
    <row r="41" spans="1:15" s="47" customFormat="1">
      <c r="A41" s="50" t="s">
        <v>73</v>
      </c>
      <c r="B41" s="63">
        <v>13500</v>
      </c>
      <c r="C41" s="63">
        <f>SUM(C36:C40)</f>
        <v>56</v>
      </c>
      <c r="D41" s="59">
        <v>52</v>
      </c>
      <c r="E41" s="46">
        <v>334700</v>
      </c>
      <c r="F41" s="55">
        <v>26200</v>
      </c>
      <c r="G41" s="55">
        <v>64500</v>
      </c>
      <c r="H41" s="46">
        <f>SUM(H36:H40)</f>
        <v>131000</v>
      </c>
      <c r="I41" s="66">
        <f>SUM(I36:I40)</f>
        <v>322500</v>
      </c>
      <c r="J41" s="46">
        <f>SUM(J36:J40)</f>
        <v>19196700</v>
      </c>
      <c r="K41" s="46">
        <f t="shared" ref="K41:L41" si="15">SUM(K36:K40)</f>
        <v>18743200</v>
      </c>
      <c r="L41" s="46">
        <f t="shared" si="15"/>
        <v>453500</v>
      </c>
      <c r="M41" s="46">
        <f>SUM(M36:M40)</f>
        <v>19196700</v>
      </c>
      <c r="N41" s="46">
        <f>SUM(N36:N40)</f>
        <v>19196700</v>
      </c>
    </row>
    <row r="42" spans="1:15" s="53" customFormat="1" ht="15.75" customHeight="1">
      <c r="A42" s="51" t="s">
        <v>52</v>
      </c>
      <c r="B42" s="64">
        <v>28331</v>
      </c>
      <c r="C42" s="64">
        <f>C35+C41</f>
        <v>130</v>
      </c>
      <c r="D42" s="61">
        <v>115</v>
      </c>
      <c r="E42" s="56">
        <v>334700</v>
      </c>
      <c r="F42" s="55">
        <v>26200</v>
      </c>
      <c r="G42" s="55">
        <v>64500</v>
      </c>
      <c r="H42" s="52">
        <f>H35+H41</f>
        <v>471600</v>
      </c>
      <c r="I42" s="67">
        <f>I35+I41</f>
        <v>1161000</v>
      </c>
      <c r="J42" s="57">
        <f>J35+J41</f>
        <v>45143600</v>
      </c>
      <c r="K42" s="57">
        <f t="shared" ref="K42:L42" si="16">K35+K41</f>
        <v>43511000</v>
      </c>
      <c r="L42" s="57">
        <f t="shared" si="16"/>
        <v>1632600</v>
      </c>
      <c r="M42" s="57">
        <f>M35+M41</f>
        <v>45143600</v>
      </c>
      <c r="N42" s="57">
        <f>N35+N41</f>
        <v>45143600</v>
      </c>
    </row>
    <row r="43" spans="1:15" ht="21" customHeight="1">
      <c r="A43" s="69" t="s">
        <v>63</v>
      </c>
      <c r="B43" s="69"/>
      <c r="C43" s="69"/>
      <c r="D43" s="69"/>
      <c r="E43" s="69"/>
      <c r="F43" s="69"/>
      <c r="G43" s="69"/>
      <c r="H43" s="69"/>
      <c r="I43" s="69"/>
      <c r="J43" s="42"/>
      <c r="K43" s="42"/>
      <c r="L43" s="42"/>
    </row>
    <row r="44" spans="1:15" ht="24" customHeight="1">
      <c r="A44" s="68" t="s">
        <v>93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</row>
    <row r="45" spans="1:15" ht="24" customHeight="1">
      <c r="A45" s="68" t="s">
        <v>82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</row>
    <row r="46" spans="1:15" ht="42" customHeight="1">
      <c r="A46" s="68" t="s">
        <v>81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</row>
    <row r="47" spans="1:15">
      <c r="A47" s="40"/>
      <c r="B47" s="40"/>
      <c r="C47" s="40"/>
      <c r="D47" s="40"/>
      <c r="E47" s="40"/>
      <c r="F47" s="40"/>
      <c r="G47" s="40"/>
      <c r="H47" s="40"/>
      <c r="I47" s="40"/>
    </row>
  </sheetData>
  <mergeCells count="17">
    <mergeCell ref="K4:L4"/>
    <mergeCell ref="A44:N44"/>
    <mergeCell ref="A45:N45"/>
    <mergeCell ref="A46:N46"/>
    <mergeCell ref="A43:I43"/>
    <mergeCell ref="L1:N1"/>
    <mergeCell ref="A2:N2"/>
    <mergeCell ref="C4:C5"/>
    <mergeCell ref="J4:J5"/>
    <mergeCell ref="B4:B5"/>
    <mergeCell ref="H4:I4"/>
    <mergeCell ref="D4:D5"/>
    <mergeCell ref="A4:A5"/>
    <mergeCell ref="E4:G4"/>
    <mergeCell ref="M4:M5"/>
    <mergeCell ref="N4:N5"/>
    <mergeCell ref="A3:N3"/>
  </mergeCells>
  <pageMargins left="0.59055118110236227" right="0.19685039370078741" top="0.27559055118110237" bottom="0.19685039370078741" header="0.23622047244094491" footer="0.19685039370078741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V40"/>
  <sheetViews>
    <sheetView view="pageBreakPreview" zoomScale="110" zoomScaleNormal="100" zoomScaleSheetLayoutView="110" workbookViewId="0">
      <selection activeCell="Z12" sqref="Z12"/>
    </sheetView>
  </sheetViews>
  <sheetFormatPr defaultRowHeight="15"/>
  <cols>
    <col min="1" max="1" width="14.5703125" style="1" customWidth="1"/>
    <col min="2" max="2" width="8" style="1" customWidth="1"/>
    <col min="3" max="4" width="6.7109375" style="1" customWidth="1"/>
    <col min="5" max="5" width="8.140625" style="1" customWidth="1"/>
    <col min="6" max="6" width="8" style="1" customWidth="1"/>
    <col min="7" max="7" width="6.7109375" style="1" customWidth="1"/>
    <col min="8" max="8" width="8" style="1" customWidth="1"/>
    <col min="9" max="9" width="6.7109375" style="1" customWidth="1"/>
    <col min="10" max="10" width="4.7109375" style="1" hidden="1" customWidth="1"/>
    <col min="11" max="11" width="5.140625" style="1" customWidth="1"/>
    <col min="12" max="12" width="8" style="1" customWidth="1"/>
    <col min="13" max="13" width="6.7109375" style="1" customWidth="1"/>
    <col min="14" max="14" width="8" style="1" customWidth="1"/>
    <col min="15" max="15" width="10.42578125" style="1" customWidth="1"/>
    <col min="16" max="16" width="14.85546875" style="1" hidden="1" customWidth="1"/>
    <col min="17" max="17" width="9.5703125" style="1" hidden="1" customWidth="1"/>
    <col min="18" max="18" width="9.140625" style="1" hidden="1" customWidth="1"/>
    <col min="19" max="19" width="6" style="1" customWidth="1"/>
    <col min="20" max="257" width="9.140625" style="1"/>
    <col min="258" max="258" width="8.85546875" style="1" customWidth="1"/>
    <col min="259" max="259" width="8.28515625" style="1" customWidth="1"/>
    <col min="260" max="261" width="7" style="1" bestFit="1" customWidth="1"/>
    <col min="262" max="262" width="8.5703125" style="1" customWidth="1"/>
    <col min="263" max="263" width="8.28515625" style="1" bestFit="1" customWidth="1"/>
    <col min="264" max="264" width="7.28515625" style="1" bestFit="1" customWidth="1"/>
    <col min="265" max="265" width="7.7109375" style="1" customWidth="1"/>
    <col min="266" max="266" width="6.85546875" style="1" customWidth="1"/>
    <col min="267" max="267" width="0" style="1" hidden="1" customWidth="1"/>
    <col min="268" max="268" width="4.5703125" style="1" customWidth="1"/>
    <col min="269" max="269" width="8" style="1" customWidth="1"/>
    <col min="270" max="270" width="5.7109375" style="1" customWidth="1"/>
    <col min="271" max="271" width="8.28515625" style="1" bestFit="1" customWidth="1"/>
    <col min="272" max="272" width="7.28515625" style="1" customWidth="1"/>
    <col min="273" max="273" width="14.85546875" style="1" customWidth="1"/>
    <col min="274" max="275" width="0" style="1" hidden="1" customWidth="1"/>
    <col min="276" max="513" width="9.140625" style="1"/>
    <col min="514" max="514" width="8.85546875" style="1" customWidth="1"/>
    <col min="515" max="515" width="8.28515625" style="1" customWidth="1"/>
    <col min="516" max="517" width="7" style="1" bestFit="1" customWidth="1"/>
    <col min="518" max="518" width="8.5703125" style="1" customWidth="1"/>
    <col min="519" max="519" width="8.28515625" style="1" bestFit="1" customWidth="1"/>
    <col min="520" max="520" width="7.28515625" style="1" bestFit="1" customWidth="1"/>
    <col min="521" max="521" width="7.7109375" style="1" customWidth="1"/>
    <col min="522" max="522" width="6.85546875" style="1" customWidth="1"/>
    <col min="523" max="523" width="0" style="1" hidden="1" customWidth="1"/>
    <col min="524" max="524" width="4.5703125" style="1" customWidth="1"/>
    <col min="525" max="525" width="8" style="1" customWidth="1"/>
    <col min="526" max="526" width="5.7109375" style="1" customWidth="1"/>
    <col min="527" max="527" width="8.28515625" style="1" bestFit="1" customWidth="1"/>
    <col min="528" max="528" width="7.28515625" style="1" customWidth="1"/>
    <col min="529" max="529" width="14.85546875" style="1" customWidth="1"/>
    <col min="530" max="531" width="0" style="1" hidden="1" customWidth="1"/>
    <col min="532" max="769" width="9.140625" style="1"/>
    <col min="770" max="770" width="8.85546875" style="1" customWidth="1"/>
    <col min="771" max="771" width="8.28515625" style="1" customWidth="1"/>
    <col min="772" max="773" width="7" style="1" bestFit="1" customWidth="1"/>
    <col min="774" max="774" width="8.5703125" style="1" customWidth="1"/>
    <col min="775" max="775" width="8.28515625" style="1" bestFit="1" customWidth="1"/>
    <col min="776" max="776" width="7.28515625" style="1" bestFit="1" customWidth="1"/>
    <col min="777" max="777" width="7.7109375" style="1" customWidth="1"/>
    <col min="778" max="778" width="6.85546875" style="1" customWidth="1"/>
    <col min="779" max="779" width="0" style="1" hidden="1" customWidth="1"/>
    <col min="780" max="780" width="4.5703125" style="1" customWidth="1"/>
    <col min="781" max="781" width="8" style="1" customWidth="1"/>
    <col min="782" max="782" width="5.7109375" style="1" customWidth="1"/>
    <col min="783" max="783" width="8.28515625" style="1" bestFit="1" customWidth="1"/>
    <col min="784" max="784" width="7.28515625" style="1" customWidth="1"/>
    <col min="785" max="785" width="14.85546875" style="1" customWidth="1"/>
    <col min="786" max="787" width="0" style="1" hidden="1" customWidth="1"/>
    <col min="788" max="1025" width="9.140625" style="1"/>
    <col min="1026" max="1026" width="8.85546875" style="1" customWidth="1"/>
    <col min="1027" max="1027" width="8.28515625" style="1" customWidth="1"/>
    <col min="1028" max="1029" width="7" style="1" bestFit="1" customWidth="1"/>
    <col min="1030" max="1030" width="8.5703125" style="1" customWidth="1"/>
    <col min="1031" max="1031" width="8.28515625" style="1" bestFit="1" customWidth="1"/>
    <col min="1032" max="1032" width="7.28515625" style="1" bestFit="1" customWidth="1"/>
    <col min="1033" max="1033" width="7.7109375" style="1" customWidth="1"/>
    <col min="1034" max="1034" width="6.85546875" style="1" customWidth="1"/>
    <col min="1035" max="1035" width="0" style="1" hidden="1" customWidth="1"/>
    <col min="1036" max="1036" width="4.5703125" style="1" customWidth="1"/>
    <col min="1037" max="1037" width="8" style="1" customWidth="1"/>
    <col min="1038" max="1038" width="5.7109375" style="1" customWidth="1"/>
    <col min="1039" max="1039" width="8.28515625" style="1" bestFit="1" customWidth="1"/>
    <col min="1040" max="1040" width="7.28515625" style="1" customWidth="1"/>
    <col min="1041" max="1041" width="14.85546875" style="1" customWidth="1"/>
    <col min="1042" max="1043" width="0" style="1" hidden="1" customWidth="1"/>
    <col min="1044" max="1281" width="9.140625" style="1"/>
    <col min="1282" max="1282" width="8.85546875" style="1" customWidth="1"/>
    <col min="1283" max="1283" width="8.28515625" style="1" customWidth="1"/>
    <col min="1284" max="1285" width="7" style="1" bestFit="1" customWidth="1"/>
    <col min="1286" max="1286" width="8.5703125" style="1" customWidth="1"/>
    <col min="1287" max="1287" width="8.28515625" style="1" bestFit="1" customWidth="1"/>
    <col min="1288" max="1288" width="7.28515625" style="1" bestFit="1" customWidth="1"/>
    <col min="1289" max="1289" width="7.7109375" style="1" customWidth="1"/>
    <col min="1290" max="1290" width="6.85546875" style="1" customWidth="1"/>
    <col min="1291" max="1291" width="0" style="1" hidden="1" customWidth="1"/>
    <col min="1292" max="1292" width="4.5703125" style="1" customWidth="1"/>
    <col min="1293" max="1293" width="8" style="1" customWidth="1"/>
    <col min="1294" max="1294" width="5.7109375" style="1" customWidth="1"/>
    <col min="1295" max="1295" width="8.28515625" style="1" bestFit="1" customWidth="1"/>
    <col min="1296" max="1296" width="7.28515625" style="1" customWidth="1"/>
    <col min="1297" max="1297" width="14.85546875" style="1" customWidth="1"/>
    <col min="1298" max="1299" width="0" style="1" hidden="1" customWidth="1"/>
    <col min="1300" max="1537" width="9.140625" style="1"/>
    <col min="1538" max="1538" width="8.85546875" style="1" customWidth="1"/>
    <col min="1539" max="1539" width="8.28515625" style="1" customWidth="1"/>
    <col min="1540" max="1541" width="7" style="1" bestFit="1" customWidth="1"/>
    <col min="1542" max="1542" width="8.5703125" style="1" customWidth="1"/>
    <col min="1543" max="1543" width="8.28515625" style="1" bestFit="1" customWidth="1"/>
    <col min="1544" max="1544" width="7.28515625" style="1" bestFit="1" customWidth="1"/>
    <col min="1545" max="1545" width="7.7109375" style="1" customWidth="1"/>
    <col min="1546" max="1546" width="6.85546875" style="1" customWidth="1"/>
    <col min="1547" max="1547" width="0" style="1" hidden="1" customWidth="1"/>
    <col min="1548" max="1548" width="4.5703125" style="1" customWidth="1"/>
    <col min="1549" max="1549" width="8" style="1" customWidth="1"/>
    <col min="1550" max="1550" width="5.7109375" style="1" customWidth="1"/>
    <col min="1551" max="1551" width="8.28515625" style="1" bestFit="1" customWidth="1"/>
    <col min="1552" max="1552" width="7.28515625" style="1" customWidth="1"/>
    <col min="1553" max="1553" width="14.85546875" style="1" customWidth="1"/>
    <col min="1554" max="1555" width="0" style="1" hidden="1" customWidth="1"/>
    <col min="1556" max="1793" width="9.140625" style="1"/>
    <col min="1794" max="1794" width="8.85546875" style="1" customWidth="1"/>
    <col min="1795" max="1795" width="8.28515625" style="1" customWidth="1"/>
    <col min="1796" max="1797" width="7" style="1" bestFit="1" customWidth="1"/>
    <col min="1798" max="1798" width="8.5703125" style="1" customWidth="1"/>
    <col min="1799" max="1799" width="8.28515625" style="1" bestFit="1" customWidth="1"/>
    <col min="1800" max="1800" width="7.28515625" style="1" bestFit="1" customWidth="1"/>
    <col min="1801" max="1801" width="7.7109375" style="1" customWidth="1"/>
    <col min="1802" max="1802" width="6.85546875" style="1" customWidth="1"/>
    <col min="1803" max="1803" width="0" style="1" hidden="1" customWidth="1"/>
    <col min="1804" max="1804" width="4.5703125" style="1" customWidth="1"/>
    <col min="1805" max="1805" width="8" style="1" customWidth="1"/>
    <col min="1806" max="1806" width="5.7109375" style="1" customWidth="1"/>
    <col min="1807" max="1807" width="8.28515625" style="1" bestFit="1" customWidth="1"/>
    <col min="1808" max="1808" width="7.28515625" style="1" customWidth="1"/>
    <col min="1809" max="1809" width="14.85546875" style="1" customWidth="1"/>
    <col min="1810" max="1811" width="0" style="1" hidden="1" customWidth="1"/>
    <col min="1812" max="2049" width="9.140625" style="1"/>
    <col min="2050" max="2050" width="8.85546875" style="1" customWidth="1"/>
    <col min="2051" max="2051" width="8.28515625" style="1" customWidth="1"/>
    <col min="2052" max="2053" width="7" style="1" bestFit="1" customWidth="1"/>
    <col min="2054" max="2054" width="8.5703125" style="1" customWidth="1"/>
    <col min="2055" max="2055" width="8.28515625" style="1" bestFit="1" customWidth="1"/>
    <col min="2056" max="2056" width="7.28515625" style="1" bestFit="1" customWidth="1"/>
    <col min="2057" max="2057" width="7.7109375" style="1" customWidth="1"/>
    <col min="2058" max="2058" width="6.85546875" style="1" customWidth="1"/>
    <col min="2059" max="2059" width="0" style="1" hidden="1" customWidth="1"/>
    <col min="2060" max="2060" width="4.5703125" style="1" customWidth="1"/>
    <col min="2061" max="2061" width="8" style="1" customWidth="1"/>
    <col min="2062" max="2062" width="5.7109375" style="1" customWidth="1"/>
    <col min="2063" max="2063" width="8.28515625" style="1" bestFit="1" customWidth="1"/>
    <col min="2064" max="2064" width="7.28515625" style="1" customWidth="1"/>
    <col min="2065" max="2065" width="14.85546875" style="1" customWidth="1"/>
    <col min="2066" max="2067" width="0" style="1" hidden="1" customWidth="1"/>
    <col min="2068" max="2305" width="9.140625" style="1"/>
    <col min="2306" max="2306" width="8.85546875" style="1" customWidth="1"/>
    <col min="2307" max="2307" width="8.28515625" style="1" customWidth="1"/>
    <col min="2308" max="2309" width="7" style="1" bestFit="1" customWidth="1"/>
    <col min="2310" max="2310" width="8.5703125" style="1" customWidth="1"/>
    <col min="2311" max="2311" width="8.28515625" style="1" bestFit="1" customWidth="1"/>
    <col min="2312" max="2312" width="7.28515625" style="1" bestFit="1" customWidth="1"/>
    <col min="2313" max="2313" width="7.7109375" style="1" customWidth="1"/>
    <col min="2314" max="2314" width="6.85546875" style="1" customWidth="1"/>
    <col min="2315" max="2315" width="0" style="1" hidden="1" customWidth="1"/>
    <col min="2316" max="2316" width="4.5703125" style="1" customWidth="1"/>
    <col min="2317" max="2317" width="8" style="1" customWidth="1"/>
    <col min="2318" max="2318" width="5.7109375" style="1" customWidth="1"/>
    <col min="2319" max="2319" width="8.28515625" style="1" bestFit="1" customWidth="1"/>
    <col min="2320" max="2320" width="7.28515625" style="1" customWidth="1"/>
    <col min="2321" max="2321" width="14.85546875" style="1" customWidth="1"/>
    <col min="2322" max="2323" width="0" style="1" hidden="1" customWidth="1"/>
    <col min="2324" max="2561" width="9.140625" style="1"/>
    <col min="2562" max="2562" width="8.85546875" style="1" customWidth="1"/>
    <col min="2563" max="2563" width="8.28515625" style="1" customWidth="1"/>
    <col min="2564" max="2565" width="7" style="1" bestFit="1" customWidth="1"/>
    <col min="2566" max="2566" width="8.5703125" style="1" customWidth="1"/>
    <col min="2567" max="2567" width="8.28515625" style="1" bestFit="1" customWidth="1"/>
    <col min="2568" max="2568" width="7.28515625" style="1" bestFit="1" customWidth="1"/>
    <col min="2569" max="2569" width="7.7109375" style="1" customWidth="1"/>
    <col min="2570" max="2570" width="6.85546875" style="1" customWidth="1"/>
    <col min="2571" max="2571" width="0" style="1" hidden="1" customWidth="1"/>
    <col min="2572" max="2572" width="4.5703125" style="1" customWidth="1"/>
    <col min="2573" max="2573" width="8" style="1" customWidth="1"/>
    <col min="2574" max="2574" width="5.7109375" style="1" customWidth="1"/>
    <col min="2575" max="2575" width="8.28515625" style="1" bestFit="1" customWidth="1"/>
    <col min="2576" max="2576" width="7.28515625" style="1" customWidth="1"/>
    <col min="2577" max="2577" width="14.85546875" style="1" customWidth="1"/>
    <col min="2578" max="2579" width="0" style="1" hidden="1" customWidth="1"/>
    <col min="2580" max="2817" width="9.140625" style="1"/>
    <col min="2818" max="2818" width="8.85546875" style="1" customWidth="1"/>
    <col min="2819" max="2819" width="8.28515625" style="1" customWidth="1"/>
    <col min="2820" max="2821" width="7" style="1" bestFit="1" customWidth="1"/>
    <col min="2822" max="2822" width="8.5703125" style="1" customWidth="1"/>
    <col min="2823" max="2823" width="8.28515625" style="1" bestFit="1" customWidth="1"/>
    <col min="2824" max="2824" width="7.28515625" style="1" bestFit="1" customWidth="1"/>
    <col min="2825" max="2825" width="7.7109375" style="1" customWidth="1"/>
    <col min="2826" max="2826" width="6.85546875" style="1" customWidth="1"/>
    <col min="2827" max="2827" width="0" style="1" hidden="1" customWidth="1"/>
    <col min="2828" max="2828" width="4.5703125" style="1" customWidth="1"/>
    <col min="2829" max="2829" width="8" style="1" customWidth="1"/>
    <col min="2830" max="2830" width="5.7109375" style="1" customWidth="1"/>
    <col min="2831" max="2831" width="8.28515625" style="1" bestFit="1" customWidth="1"/>
    <col min="2832" max="2832" width="7.28515625" style="1" customWidth="1"/>
    <col min="2833" max="2833" width="14.85546875" style="1" customWidth="1"/>
    <col min="2834" max="2835" width="0" style="1" hidden="1" customWidth="1"/>
    <col min="2836" max="3073" width="9.140625" style="1"/>
    <col min="3074" max="3074" width="8.85546875" style="1" customWidth="1"/>
    <col min="3075" max="3075" width="8.28515625" style="1" customWidth="1"/>
    <col min="3076" max="3077" width="7" style="1" bestFit="1" customWidth="1"/>
    <col min="3078" max="3078" width="8.5703125" style="1" customWidth="1"/>
    <col min="3079" max="3079" width="8.28515625" style="1" bestFit="1" customWidth="1"/>
    <col min="3080" max="3080" width="7.28515625" style="1" bestFit="1" customWidth="1"/>
    <col min="3081" max="3081" width="7.7109375" style="1" customWidth="1"/>
    <col min="3082" max="3082" width="6.85546875" style="1" customWidth="1"/>
    <col min="3083" max="3083" width="0" style="1" hidden="1" customWidth="1"/>
    <col min="3084" max="3084" width="4.5703125" style="1" customWidth="1"/>
    <col min="3085" max="3085" width="8" style="1" customWidth="1"/>
    <col min="3086" max="3086" width="5.7109375" style="1" customWidth="1"/>
    <col min="3087" max="3087" width="8.28515625" style="1" bestFit="1" customWidth="1"/>
    <col min="3088" max="3088" width="7.28515625" style="1" customWidth="1"/>
    <col min="3089" max="3089" width="14.85546875" style="1" customWidth="1"/>
    <col min="3090" max="3091" width="0" style="1" hidden="1" customWidth="1"/>
    <col min="3092" max="3329" width="9.140625" style="1"/>
    <col min="3330" max="3330" width="8.85546875" style="1" customWidth="1"/>
    <col min="3331" max="3331" width="8.28515625" style="1" customWidth="1"/>
    <col min="3332" max="3333" width="7" style="1" bestFit="1" customWidth="1"/>
    <col min="3334" max="3334" width="8.5703125" style="1" customWidth="1"/>
    <col min="3335" max="3335" width="8.28515625" style="1" bestFit="1" customWidth="1"/>
    <col min="3336" max="3336" width="7.28515625" style="1" bestFit="1" customWidth="1"/>
    <col min="3337" max="3337" width="7.7109375" style="1" customWidth="1"/>
    <col min="3338" max="3338" width="6.85546875" style="1" customWidth="1"/>
    <col min="3339" max="3339" width="0" style="1" hidden="1" customWidth="1"/>
    <col min="3340" max="3340" width="4.5703125" style="1" customWidth="1"/>
    <col min="3341" max="3341" width="8" style="1" customWidth="1"/>
    <col min="3342" max="3342" width="5.7109375" style="1" customWidth="1"/>
    <col min="3343" max="3343" width="8.28515625" style="1" bestFit="1" customWidth="1"/>
    <col min="3344" max="3344" width="7.28515625" style="1" customWidth="1"/>
    <col min="3345" max="3345" width="14.85546875" style="1" customWidth="1"/>
    <col min="3346" max="3347" width="0" style="1" hidden="1" customWidth="1"/>
    <col min="3348" max="3585" width="9.140625" style="1"/>
    <col min="3586" max="3586" width="8.85546875" style="1" customWidth="1"/>
    <col min="3587" max="3587" width="8.28515625" style="1" customWidth="1"/>
    <col min="3588" max="3589" width="7" style="1" bestFit="1" customWidth="1"/>
    <col min="3590" max="3590" width="8.5703125" style="1" customWidth="1"/>
    <col min="3591" max="3591" width="8.28515625" style="1" bestFit="1" customWidth="1"/>
    <col min="3592" max="3592" width="7.28515625" style="1" bestFit="1" customWidth="1"/>
    <col min="3593" max="3593" width="7.7109375" style="1" customWidth="1"/>
    <col min="3594" max="3594" width="6.85546875" style="1" customWidth="1"/>
    <col min="3595" max="3595" width="0" style="1" hidden="1" customWidth="1"/>
    <col min="3596" max="3596" width="4.5703125" style="1" customWidth="1"/>
    <col min="3597" max="3597" width="8" style="1" customWidth="1"/>
    <col min="3598" max="3598" width="5.7109375" style="1" customWidth="1"/>
    <col min="3599" max="3599" width="8.28515625" style="1" bestFit="1" customWidth="1"/>
    <col min="3600" max="3600" width="7.28515625" style="1" customWidth="1"/>
    <col min="3601" max="3601" width="14.85546875" style="1" customWidth="1"/>
    <col min="3602" max="3603" width="0" style="1" hidden="1" customWidth="1"/>
    <col min="3604" max="3841" width="9.140625" style="1"/>
    <col min="3842" max="3842" width="8.85546875" style="1" customWidth="1"/>
    <col min="3843" max="3843" width="8.28515625" style="1" customWidth="1"/>
    <col min="3844" max="3845" width="7" style="1" bestFit="1" customWidth="1"/>
    <col min="3846" max="3846" width="8.5703125" style="1" customWidth="1"/>
    <col min="3847" max="3847" width="8.28515625" style="1" bestFit="1" customWidth="1"/>
    <col min="3848" max="3848" width="7.28515625" style="1" bestFit="1" customWidth="1"/>
    <col min="3849" max="3849" width="7.7109375" style="1" customWidth="1"/>
    <col min="3850" max="3850" width="6.85546875" style="1" customWidth="1"/>
    <col min="3851" max="3851" width="0" style="1" hidden="1" customWidth="1"/>
    <col min="3852" max="3852" width="4.5703125" style="1" customWidth="1"/>
    <col min="3853" max="3853" width="8" style="1" customWidth="1"/>
    <col min="3854" max="3854" width="5.7109375" style="1" customWidth="1"/>
    <col min="3855" max="3855" width="8.28515625" style="1" bestFit="1" customWidth="1"/>
    <col min="3856" max="3856" width="7.28515625" style="1" customWidth="1"/>
    <col min="3857" max="3857" width="14.85546875" style="1" customWidth="1"/>
    <col min="3858" max="3859" width="0" style="1" hidden="1" customWidth="1"/>
    <col min="3860" max="4097" width="9.140625" style="1"/>
    <col min="4098" max="4098" width="8.85546875" style="1" customWidth="1"/>
    <col min="4099" max="4099" width="8.28515625" style="1" customWidth="1"/>
    <col min="4100" max="4101" width="7" style="1" bestFit="1" customWidth="1"/>
    <col min="4102" max="4102" width="8.5703125" style="1" customWidth="1"/>
    <col min="4103" max="4103" width="8.28515625" style="1" bestFit="1" customWidth="1"/>
    <col min="4104" max="4104" width="7.28515625" style="1" bestFit="1" customWidth="1"/>
    <col min="4105" max="4105" width="7.7109375" style="1" customWidth="1"/>
    <col min="4106" max="4106" width="6.85546875" style="1" customWidth="1"/>
    <col min="4107" max="4107" width="0" style="1" hidden="1" customWidth="1"/>
    <col min="4108" max="4108" width="4.5703125" style="1" customWidth="1"/>
    <col min="4109" max="4109" width="8" style="1" customWidth="1"/>
    <col min="4110" max="4110" width="5.7109375" style="1" customWidth="1"/>
    <col min="4111" max="4111" width="8.28515625" style="1" bestFit="1" customWidth="1"/>
    <col min="4112" max="4112" width="7.28515625" style="1" customWidth="1"/>
    <col min="4113" max="4113" width="14.85546875" style="1" customWidth="1"/>
    <col min="4114" max="4115" width="0" style="1" hidden="1" customWidth="1"/>
    <col min="4116" max="4353" width="9.140625" style="1"/>
    <col min="4354" max="4354" width="8.85546875" style="1" customWidth="1"/>
    <col min="4355" max="4355" width="8.28515625" style="1" customWidth="1"/>
    <col min="4356" max="4357" width="7" style="1" bestFit="1" customWidth="1"/>
    <col min="4358" max="4358" width="8.5703125" style="1" customWidth="1"/>
    <col min="4359" max="4359" width="8.28515625" style="1" bestFit="1" customWidth="1"/>
    <col min="4360" max="4360" width="7.28515625" style="1" bestFit="1" customWidth="1"/>
    <col min="4361" max="4361" width="7.7109375" style="1" customWidth="1"/>
    <col min="4362" max="4362" width="6.85546875" style="1" customWidth="1"/>
    <col min="4363" max="4363" width="0" style="1" hidden="1" customWidth="1"/>
    <col min="4364" max="4364" width="4.5703125" style="1" customWidth="1"/>
    <col min="4365" max="4365" width="8" style="1" customWidth="1"/>
    <col min="4366" max="4366" width="5.7109375" style="1" customWidth="1"/>
    <col min="4367" max="4367" width="8.28515625" style="1" bestFit="1" customWidth="1"/>
    <col min="4368" max="4368" width="7.28515625" style="1" customWidth="1"/>
    <col min="4369" max="4369" width="14.85546875" style="1" customWidth="1"/>
    <col min="4370" max="4371" width="0" style="1" hidden="1" customWidth="1"/>
    <col min="4372" max="4609" width="9.140625" style="1"/>
    <col min="4610" max="4610" width="8.85546875" style="1" customWidth="1"/>
    <col min="4611" max="4611" width="8.28515625" style="1" customWidth="1"/>
    <col min="4612" max="4613" width="7" style="1" bestFit="1" customWidth="1"/>
    <col min="4614" max="4614" width="8.5703125" style="1" customWidth="1"/>
    <col min="4615" max="4615" width="8.28515625" style="1" bestFit="1" customWidth="1"/>
    <col min="4616" max="4616" width="7.28515625" style="1" bestFit="1" customWidth="1"/>
    <col min="4617" max="4617" width="7.7109375" style="1" customWidth="1"/>
    <col min="4618" max="4618" width="6.85546875" style="1" customWidth="1"/>
    <col min="4619" max="4619" width="0" style="1" hidden="1" customWidth="1"/>
    <col min="4620" max="4620" width="4.5703125" style="1" customWidth="1"/>
    <col min="4621" max="4621" width="8" style="1" customWidth="1"/>
    <col min="4622" max="4622" width="5.7109375" style="1" customWidth="1"/>
    <col min="4623" max="4623" width="8.28515625" style="1" bestFit="1" customWidth="1"/>
    <col min="4624" max="4624" width="7.28515625" style="1" customWidth="1"/>
    <col min="4625" max="4625" width="14.85546875" style="1" customWidth="1"/>
    <col min="4626" max="4627" width="0" style="1" hidden="1" customWidth="1"/>
    <col min="4628" max="4865" width="9.140625" style="1"/>
    <col min="4866" max="4866" width="8.85546875" style="1" customWidth="1"/>
    <col min="4867" max="4867" width="8.28515625" style="1" customWidth="1"/>
    <col min="4868" max="4869" width="7" style="1" bestFit="1" customWidth="1"/>
    <col min="4870" max="4870" width="8.5703125" style="1" customWidth="1"/>
    <col min="4871" max="4871" width="8.28515625" style="1" bestFit="1" customWidth="1"/>
    <col min="4872" max="4872" width="7.28515625" style="1" bestFit="1" customWidth="1"/>
    <col min="4873" max="4873" width="7.7109375" style="1" customWidth="1"/>
    <col min="4874" max="4874" width="6.85546875" style="1" customWidth="1"/>
    <col min="4875" max="4875" width="0" style="1" hidden="1" customWidth="1"/>
    <col min="4876" max="4876" width="4.5703125" style="1" customWidth="1"/>
    <col min="4877" max="4877" width="8" style="1" customWidth="1"/>
    <col min="4878" max="4878" width="5.7109375" style="1" customWidth="1"/>
    <col min="4879" max="4879" width="8.28515625" style="1" bestFit="1" customWidth="1"/>
    <col min="4880" max="4880" width="7.28515625" style="1" customWidth="1"/>
    <col min="4881" max="4881" width="14.85546875" style="1" customWidth="1"/>
    <col min="4882" max="4883" width="0" style="1" hidden="1" customWidth="1"/>
    <col min="4884" max="5121" width="9.140625" style="1"/>
    <col min="5122" max="5122" width="8.85546875" style="1" customWidth="1"/>
    <col min="5123" max="5123" width="8.28515625" style="1" customWidth="1"/>
    <col min="5124" max="5125" width="7" style="1" bestFit="1" customWidth="1"/>
    <col min="5126" max="5126" width="8.5703125" style="1" customWidth="1"/>
    <col min="5127" max="5127" width="8.28515625" style="1" bestFit="1" customWidth="1"/>
    <col min="5128" max="5128" width="7.28515625" style="1" bestFit="1" customWidth="1"/>
    <col min="5129" max="5129" width="7.7109375" style="1" customWidth="1"/>
    <col min="5130" max="5130" width="6.85546875" style="1" customWidth="1"/>
    <col min="5131" max="5131" width="0" style="1" hidden="1" customWidth="1"/>
    <col min="5132" max="5132" width="4.5703125" style="1" customWidth="1"/>
    <col min="5133" max="5133" width="8" style="1" customWidth="1"/>
    <col min="5134" max="5134" width="5.7109375" style="1" customWidth="1"/>
    <col min="5135" max="5135" width="8.28515625" style="1" bestFit="1" customWidth="1"/>
    <col min="5136" max="5136" width="7.28515625" style="1" customWidth="1"/>
    <col min="5137" max="5137" width="14.85546875" style="1" customWidth="1"/>
    <col min="5138" max="5139" width="0" style="1" hidden="1" customWidth="1"/>
    <col min="5140" max="5377" width="9.140625" style="1"/>
    <col min="5378" max="5378" width="8.85546875" style="1" customWidth="1"/>
    <col min="5379" max="5379" width="8.28515625" style="1" customWidth="1"/>
    <col min="5380" max="5381" width="7" style="1" bestFit="1" customWidth="1"/>
    <col min="5382" max="5382" width="8.5703125" style="1" customWidth="1"/>
    <col min="5383" max="5383" width="8.28515625" style="1" bestFit="1" customWidth="1"/>
    <col min="5384" max="5384" width="7.28515625" style="1" bestFit="1" customWidth="1"/>
    <col min="5385" max="5385" width="7.7109375" style="1" customWidth="1"/>
    <col min="5386" max="5386" width="6.85546875" style="1" customWidth="1"/>
    <col min="5387" max="5387" width="0" style="1" hidden="1" customWidth="1"/>
    <col min="5388" max="5388" width="4.5703125" style="1" customWidth="1"/>
    <col min="5389" max="5389" width="8" style="1" customWidth="1"/>
    <col min="5390" max="5390" width="5.7109375" style="1" customWidth="1"/>
    <col min="5391" max="5391" width="8.28515625" style="1" bestFit="1" customWidth="1"/>
    <col min="5392" max="5392" width="7.28515625" style="1" customWidth="1"/>
    <col min="5393" max="5393" width="14.85546875" style="1" customWidth="1"/>
    <col min="5394" max="5395" width="0" style="1" hidden="1" customWidth="1"/>
    <col min="5396" max="5633" width="9.140625" style="1"/>
    <col min="5634" max="5634" width="8.85546875" style="1" customWidth="1"/>
    <col min="5635" max="5635" width="8.28515625" style="1" customWidth="1"/>
    <col min="5636" max="5637" width="7" style="1" bestFit="1" customWidth="1"/>
    <col min="5638" max="5638" width="8.5703125" style="1" customWidth="1"/>
    <col min="5639" max="5639" width="8.28515625" style="1" bestFit="1" customWidth="1"/>
    <col min="5640" max="5640" width="7.28515625" style="1" bestFit="1" customWidth="1"/>
    <col min="5641" max="5641" width="7.7109375" style="1" customWidth="1"/>
    <col min="5642" max="5642" width="6.85546875" style="1" customWidth="1"/>
    <col min="5643" max="5643" width="0" style="1" hidden="1" customWidth="1"/>
    <col min="5644" max="5644" width="4.5703125" style="1" customWidth="1"/>
    <col min="5645" max="5645" width="8" style="1" customWidth="1"/>
    <col min="5646" max="5646" width="5.7109375" style="1" customWidth="1"/>
    <col min="5647" max="5647" width="8.28515625" style="1" bestFit="1" customWidth="1"/>
    <col min="5648" max="5648" width="7.28515625" style="1" customWidth="1"/>
    <col min="5649" max="5649" width="14.85546875" style="1" customWidth="1"/>
    <col min="5650" max="5651" width="0" style="1" hidden="1" customWidth="1"/>
    <col min="5652" max="5889" width="9.140625" style="1"/>
    <col min="5890" max="5890" width="8.85546875" style="1" customWidth="1"/>
    <col min="5891" max="5891" width="8.28515625" style="1" customWidth="1"/>
    <col min="5892" max="5893" width="7" style="1" bestFit="1" customWidth="1"/>
    <col min="5894" max="5894" width="8.5703125" style="1" customWidth="1"/>
    <col min="5895" max="5895" width="8.28515625" style="1" bestFit="1" customWidth="1"/>
    <col min="5896" max="5896" width="7.28515625" style="1" bestFit="1" customWidth="1"/>
    <col min="5897" max="5897" width="7.7109375" style="1" customWidth="1"/>
    <col min="5898" max="5898" width="6.85546875" style="1" customWidth="1"/>
    <col min="5899" max="5899" width="0" style="1" hidden="1" customWidth="1"/>
    <col min="5900" max="5900" width="4.5703125" style="1" customWidth="1"/>
    <col min="5901" max="5901" width="8" style="1" customWidth="1"/>
    <col min="5902" max="5902" width="5.7109375" style="1" customWidth="1"/>
    <col min="5903" max="5903" width="8.28515625" style="1" bestFit="1" customWidth="1"/>
    <col min="5904" max="5904" width="7.28515625" style="1" customWidth="1"/>
    <col min="5905" max="5905" width="14.85546875" style="1" customWidth="1"/>
    <col min="5906" max="5907" width="0" style="1" hidden="1" customWidth="1"/>
    <col min="5908" max="6145" width="9.140625" style="1"/>
    <col min="6146" max="6146" width="8.85546875" style="1" customWidth="1"/>
    <col min="6147" max="6147" width="8.28515625" style="1" customWidth="1"/>
    <col min="6148" max="6149" width="7" style="1" bestFit="1" customWidth="1"/>
    <col min="6150" max="6150" width="8.5703125" style="1" customWidth="1"/>
    <col min="6151" max="6151" width="8.28515625" style="1" bestFit="1" customWidth="1"/>
    <col min="6152" max="6152" width="7.28515625" style="1" bestFit="1" customWidth="1"/>
    <col min="6153" max="6153" width="7.7109375" style="1" customWidth="1"/>
    <col min="6154" max="6154" width="6.85546875" style="1" customWidth="1"/>
    <col min="6155" max="6155" width="0" style="1" hidden="1" customWidth="1"/>
    <col min="6156" max="6156" width="4.5703125" style="1" customWidth="1"/>
    <col min="6157" max="6157" width="8" style="1" customWidth="1"/>
    <col min="6158" max="6158" width="5.7109375" style="1" customWidth="1"/>
    <col min="6159" max="6159" width="8.28515625" style="1" bestFit="1" customWidth="1"/>
    <col min="6160" max="6160" width="7.28515625" style="1" customWidth="1"/>
    <col min="6161" max="6161" width="14.85546875" style="1" customWidth="1"/>
    <col min="6162" max="6163" width="0" style="1" hidden="1" customWidth="1"/>
    <col min="6164" max="6401" width="9.140625" style="1"/>
    <col min="6402" max="6402" width="8.85546875" style="1" customWidth="1"/>
    <col min="6403" max="6403" width="8.28515625" style="1" customWidth="1"/>
    <col min="6404" max="6405" width="7" style="1" bestFit="1" customWidth="1"/>
    <col min="6406" max="6406" width="8.5703125" style="1" customWidth="1"/>
    <col min="6407" max="6407" width="8.28515625" style="1" bestFit="1" customWidth="1"/>
    <col min="6408" max="6408" width="7.28515625" style="1" bestFit="1" customWidth="1"/>
    <col min="6409" max="6409" width="7.7109375" style="1" customWidth="1"/>
    <col min="6410" max="6410" width="6.85546875" style="1" customWidth="1"/>
    <col min="6411" max="6411" width="0" style="1" hidden="1" customWidth="1"/>
    <col min="6412" max="6412" width="4.5703125" style="1" customWidth="1"/>
    <col min="6413" max="6413" width="8" style="1" customWidth="1"/>
    <col min="6414" max="6414" width="5.7109375" style="1" customWidth="1"/>
    <col min="6415" max="6415" width="8.28515625" style="1" bestFit="1" customWidth="1"/>
    <col min="6416" max="6416" width="7.28515625" style="1" customWidth="1"/>
    <col min="6417" max="6417" width="14.85546875" style="1" customWidth="1"/>
    <col min="6418" max="6419" width="0" style="1" hidden="1" customWidth="1"/>
    <col min="6420" max="6657" width="9.140625" style="1"/>
    <col min="6658" max="6658" width="8.85546875" style="1" customWidth="1"/>
    <col min="6659" max="6659" width="8.28515625" style="1" customWidth="1"/>
    <col min="6660" max="6661" width="7" style="1" bestFit="1" customWidth="1"/>
    <col min="6662" max="6662" width="8.5703125" style="1" customWidth="1"/>
    <col min="6663" max="6663" width="8.28515625" style="1" bestFit="1" customWidth="1"/>
    <col min="6664" max="6664" width="7.28515625" style="1" bestFit="1" customWidth="1"/>
    <col min="6665" max="6665" width="7.7109375" style="1" customWidth="1"/>
    <col min="6666" max="6666" width="6.85546875" style="1" customWidth="1"/>
    <col min="6667" max="6667" width="0" style="1" hidden="1" customWidth="1"/>
    <col min="6668" max="6668" width="4.5703125" style="1" customWidth="1"/>
    <col min="6669" max="6669" width="8" style="1" customWidth="1"/>
    <col min="6670" max="6670" width="5.7109375" style="1" customWidth="1"/>
    <col min="6671" max="6671" width="8.28515625" style="1" bestFit="1" customWidth="1"/>
    <col min="6672" max="6672" width="7.28515625" style="1" customWidth="1"/>
    <col min="6673" max="6673" width="14.85546875" style="1" customWidth="1"/>
    <col min="6674" max="6675" width="0" style="1" hidden="1" customWidth="1"/>
    <col min="6676" max="6913" width="9.140625" style="1"/>
    <col min="6914" max="6914" width="8.85546875" style="1" customWidth="1"/>
    <col min="6915" max="6915" width="8.28515625" style="1" customWidth="1"/>
    <col min="6916" max="6917" width="7" style="1" bestFit="1" customWidth="1"/>
    <col min="6918" max="6918" width="8.5703125" style="1" customWidth="1"/>
    <col min="6919" max="6919" width="8.28515625" style="1" bestFit="1" customWidth="1"/>
    <col min="6920" max="6920" width="7.28515625" style="1" bestFit="1" customWidth="1"/>
    <col min="6921" max="6921" width="7.7109375" style="1" customWidth="1"/>
    <col min="6922" max="6922" width="6.85546875" style="1" customWidth="1"/>
    <col min="6923" max="6923" width="0" style="1" hidden="1" customWidth="1"/>
    <col min="6924" max="6924" width="4.5703125" style="1" customWidth="1"/>
    <col min="6925" max="6925" width="8" style="1" customWidth="1"/>
    <col min="6926" max="6926" width="5.7109375" style="1" customWidth="1"/>
    <col min="6927" max="6927" width="8.28515625" style="1" bestFit="1" customWidth="1"/>
    <col min="6928" max="6928" width="7.28515625" style="1" customWidth="1"/>
    <col min="6929" max="6929" width="14.85546875" style="1" customWidth="1"/>
    <col min="6930" max="6931" width="0" style="1" hidden="1" customWidth="1"/>
    <col min="6932" max="7169" width="9.140625" style="1"/>
    <col min="7170" max="7170" width="8.85546875" style="1" customWidth="1"/>
    <col min="7171" max="7171" width="8.28515625" style="1" customWidth="1"/>
    <col min="7172" max="7173" width="7" style="1" bestFit="1" customWidth="1"/>
    <col min="7174" max="7174" width="8.5703125" style="1" customWidth="1"/>
    <col min="7175" max="7175" width="8.28515625" style="1" bestFit="1" customWidth="1"/>
    <col min="7176" max="7176" width="7.28515625" style="1" bestFit="1" customWidth="1"/>
    <col min="7177" max="7177" width="7.7109375" style="1" customWidth="1"/>
    <col min="7178" max="7178" width="6.85546875" style="1" customWidth="1"/>
    <col min="7179" max="7179" width="0" style="1" hidden="1" customWidth="1"/>
    <col min="7180" max="7180" width="4.5703125" style="1" customWidth="1"/>
    <col min="7181" max="7181" width="8" style="1" customWidth="1"/>
    <col min="7182" max="7182" width="5.7109375" style="1" customWidth="1"/>
    <col min="7183" max="7183" width="8.28515625" style="1" bestFit="1" customWidth="1"/>
    <col min="7184" max="7184" width="7.28515625" style="1" customWidth="1"/>
    <col min="7185" max="7185" width="14.85546875" style="1" customWidth="1"/>
    <col min="7186" max="7187" width="0" style="1" hidden="1" customWidth="1"/>
    <col min="7188" max="7425" width="9.140625" style="1"/>
    <col min="7426" max="7426" width="8.85546875" style="1" customWidth="1"/>
    <col min="7427" max="7427" width="8.28515625" style="1" customWidth="1"/>
    <col min="7428" max="7429" width="7" style="1" bestFit="1" customWidth="1"/>
    <col min="7430" max="7430" width="8.5703125" style="1" customWidth="1"/>
    <col min="7431" max="7431" width="8.28515625" style="1" bestFit="1" customWidth="1"/>
    <col min="7432" max="7432" width="7.28515625" style="1" bestFit="1" customWidth="1"/>
    <col min="7433" max="7433" width="7.7109375" style="1" customWidth="1"/>
    <col min="7434" max="7434" width="6.85546875" style="1" customWidth="1"/>
    <col min="7435" max="7435" width="0" style="1" hidden="1" customWidth="1"/>
    <col min="7436" max="7436" width="4.5703125" style="1" customWidth="1"/>
    <col min="7437" max="7437" width="8" style="1" customWidth="1"/>
    <col min="7438" max="7438" width="5.7109375" style="1" customWidth="1"/>
    <col min="7439" max="7439" width="8.28515625" style="1" bestFit="1" customWidth="1"/>
    <col min="7440" max="7440" width="7.28515625" style="1" customWidth="1"/>
    <col min="7441" max="7441" width="14.85546875" style="1" customWidth="1"/>
    <col min="7442" max="7443" width="0" style="1" hidden="1" customWidth="1"/>
    <col min="7444" max="7681" width="9.140625" style="1"/>
    <col min="7682" max="7682" width="8.85546875" style="1" customWidth="1"/>
    <col min="7683" max="7683" width="8.28515625" style="1" customWidth="1"/>
    <col min="7684" max="7685" width="7" style="1" bestFit="1" customWidth="1"/>
    <col min="7686" max="7686" width="8.5703125" style="1" customWidth="1"/>
    <col min="7687" max="7687" width="8.28515625" style="1" bestFit="1" customWidth="1"/>
    <col min="7688" max="7688" width="7.28515625" style="1" bestFit="1" customWidth="1"/>
    <col min="7689" max="7689" width="7.7109375" style="1" customWidth="1"/>
    <col min="7690" max="7690" width="6.85546875" style="1" customWidth="1"/>
    <col min="7691" max="7691" width="0" style="1" hidden="1" customWidth="1"/>
    <col min="7692" max="7692" width="4.5703125" style="1" customWidth="1"/>
    <col min="7693" max="7693" width="8" style="1" customWidth="1"/>
    <col min="7694" max="7694" width="5.7109375" style="1" customWidth="1"/>
    <col min="7695" max="7695" width="8.28515625" style="1" bestFit="1" customWidth="1"/>
    <col min="7696" max="7696" width="7.28515625" style="1" customWidth="1"/>
    <col min="7697" max="7697" width="14.85546875" style="1" customWidth="1"/>
    <col min="7698" max="7699" width="0" style="1" hidden="1" customWidth="1"/>
    <col min="7700" max="7937" width="9.140625" style="1"/>
    <col min="7938" max="7938" width="8.85546875" style="1" customWidth="1"/>
    <col min="7939" max="7939" width="8.28515625" style="1" customWidth="1"/>
    <col min="7940" max="7941" width="7" style="1" bestFit="1" customWidth="1"/>
    <col min="7942" max="7942" width="8.5703125" style="1" customWidth="1"/>
    <col min="7943" max="7943" width="8.28515625" style="1" bestFit="1" customWidth="1"/>
    <col min="7944" max="7944" width="7.28515625" style="1" bestFit="1" customWidth="1"/>
    <col min="7945" max="7945" width="7.7109375" style="1" customWidth="1"/>
    <col min="7946" max="7946" width="6.85546875" style="1" customWidth="1"/>
    <col min="7947" max="7947" width="0" style="1" hidden="1" customWidth="1"/>
    <col min="7948" max="7948" width="4.5703125" style="1" customWidth="1"/>
    <col min="7949" max="7949" width="8" style="1" customWidth="1"/>
    <col min="7950" max="7950" width="5.7109375" style="1" customWidth="1"/>
    <col min="7951" max="7951" width="8.28515625" style="1" bestFit="1" customWidth="1"/>
    <col min="7952" max="7952" width="7.28515625" style="1" customWidth="1"/>
    <col min="7953" max="7953" width="14.85546875" style="1" customWidth="1"/>
    <col min="7954" max="7955" width="0" style="1" hidden="1" customWidth="1"/>
    <col min="7956" max="8193" width="9.140625" style="1"/>
    <col min="8194" max="8194" width="8.85546875" style="1" customWidth="1"/>
    <col min="8195" max="8195" width="8.28515625" style="1" customWidth="1"/>
    <col min="8196" max="8197" width="7" style="1" bestFit="1" customWidth="1"/>
    <col min="8198" max="8198" width="8.5703125" style="1" customWidth="1"/>
    <col min="8199" max="8199" width="8.28515625" style="1" bestFit="1" customWidth="1"/>
    <col min="8200" max="8200" width="7.28515625" style="1" bestFit="1" customWidth="1"/>
    <col min="8201" max="8201" width="7.7109375" style="1" customWidth="1"/>
    <col min="8202" max="8202" width="6.85546875" style="1" customWidth="1"/>
    <col min="8203" max="8203" width="0" style="1" hidden="1" customWidth="1"/>
    <col min="8204" max="8204" width="4.5703125" style="1" customWidth="1"/>
    <col min="8205" max="8205" width="8" style="1" customWidth="1"/>
    <col min="8206" max="8206" width="5.7109375" style="1" customWidth="1"/>
    <col min="8207" max="8207" width="8.28515625" style="1" bestFit="1" customWidth="1"/>
    <col min="8208" max="8208" width="7.28515625" style="1" customWidth="1"/>
    <col min="8209" max="8209" width="14.85546875" style="1" customWidth="1"/>
    <col min="8210" max="8211" width="0" style="1" hidden="1" customWidth="1"/>
    <col min="8212" max="8449" width="9.140625" style="1"/>
    <col min="8450" max="8450" width="8.85546875" style="1" customWidth="1"/>
    <col min="8451" max="8451" width="8.28515625" style="1" customWidth="1"/>
    <col min="8452" max="8453" width="7" style="1" bestFit="1" customWidth="1"/>
    <col min="8454" max="8454" width="8.5703125" style="1" customWidth="1"/>
    <col min="8455" max="8455" width="8.28515625" style="1" bestFit="1" customWidth="1"/>
    <col min="8456" max="8456" width="7.28515625" style="1" bestFit="1" customWidth="1"/>
    <col min="8457" max="8457" width="7.7109375" style="1" customWidth="1"/>
    <col min="8458" max="8458" width="6.85546875" style="1" customWidth="1"/>
    <col min="8459" max="8459" width="0" style="1" hidden="1" customWidth="1"/>
    <col min="8460" max="8460" width="4.5703125" style="1" customWidth="1"/>
    <col min="8461" max="8461" width="8" style="1" customWidth="1"/>
    <col min="8462" max="8462" width="5.7109375" style="1" customWidth="1"/>
    <col min="8463" max="8463" width="8.28515625" style="1" bestFit="1" customWidth="1"/>
    <col min="8464" max="8464" width="7.28515625" style="1" customWidth="1"/>
    <col min="8465" max="8465" width="14.85546875" style="1" customWidth="1"/>
    <col min="8466" max="8467" width="0" style="1" hidden="1" customWidth="1"/>
    <col min="8468" max="8705" width="9.140625" style="1"/>
    <col min="8706" max="8706" width="8.85546875" style="1" customWidth="1"/>
    <col min="8707" max="8707" width="8.28515625" style="1" customWidth="1"/>
    <col min="8708" max="8709" width="7" style="1" bestFit="1" customWidth="1"/>
    <col min="8710" max="8710" width="8.5703125" style="1" customWidth="1"/>
    <col min="8711" max="8711" width="8.28515625" style="1" bestFit="1" customWidth="1"/>
    <col min="8712" max="8712" width="7.28515625" style="1" bestFit="1" customWidth="1"/>
    <col min="8713" max="8713" width="7.7109375" style="1" customWidth="1"/>
    <col min="8714" max="8714" width="6.85546875" style="1" customWidth="1"/>
    <col min="8715" max="8715" width="0" style="1" hidden="1" customWidth="1"/>
    <col min="8716" max="8716" width="4.5703125" style="1" customWidth="1"/>
    <col min="8717" max="8717" width="8" style="1" customWidth="1"/>
    <col min="8718" max="8718" width="5.7109375" style="1" customWidth="1"/>
    <col min="8719" max="8719" width="8.28515625" style="1" bestFit="1" customWidth="1"/>
    <col min="8720" max="8720" width="7.28515625" style="1" customWidth="1"/>
    <col min="8721" max="8721" width="14.85546875" style="1" customWidth="1"/>
    <col min="8722" max="8723" width="0" style="1" hidden="1" customWidth="1"/>
    <col min="8724" max="8961" width="9.140625" style="1"/>
    <col min="8962" max="8962" width="8.85546875" style="1" customWidth="1"/>
    <col min="8963" max="8963" width="8.28515625" style="1" customWidth="1"/>
    <col min="8964" max="8965" width="7" style="1" bestFit="1" customWidth="1"/>
    <col min="8966" max="8966" width="8.5703125" style="1" customWidth="1"/>
    <col min="8967" max="8967" width="8.28515625" style="1" bestFit="1" customWidth="1"/>
    <col min="8968" max="8968" width="7.28515625" style="1" bestFit="1" customWidth="1"/>
    <col min="8969" max="8969" width="7.7109375" style="1" customWidth="1"/>
    <col min="8970" max="8970" width="6.85546875" style="1" customWidth="1"/>
    <col min="8971" max="8971" width="0" style="1" hidden="1" customWidth="1"/>
    <col min="8972" max="8972" width="4.5703125" style="1" customWidth="1"/>
    <col min="8973" max="8973" width="8" style="1" customWidth="1"/>
    <col min="8974" max="8974" width="5.7109375" style="1" customWidth="1"/>
    <col min="8975" max="8975" width="8.28515625" style="1" bestFit="1" customWidth="1"/>
    <col min="8976" max="8976" width="7.28515625" style="1" customWidth="1"/>
    <col min="8977" max="8977" width="14.85546875" style="1" customWidth="1"/>
    <col min="8978" max="8979" width="0" style="1" hidden="1" customWidth="1"/>
    <col min="8980" max="9217" width="9.140625" style="1"/>
    <col min="9218" max="9218" width="8.85546875" style="1" customWidth="1"/>
    <col min="9219" max="9219" width="8.28515625" style="1" customWidth="1"/>
    <col min="9220" max="9221" width="7" style="1" bestFit="1" customWidth="1"/>
    <col min="9222" max="9222" width="8.5703125" style="1" customWidth="1"/>
    <col min="9223" max="9223" width="8.28515625" style="1" bestFit="1" customWidth="1"/>
    <col min="9224" max="9224" width="7.28515625" style="1" bestFit="1" customWidth="1"/>
    <col min="9225" max="9225" width="7.7109375" style="1" customWidth="1"/>
    <col min="9226" max="9226" width="6.85546875" style="1" customWidth="1"/>
    <col min="9227" max="9227" width="0" style="1" hidden="1" customWidth="1"/>
    <col min="9228" max="9228" width="4.5703125" style="1" customWidth="1"/>
    <col min="9229" max="9229" width="8" style="1" customWidth="1"/>
    <col min="9230" max="9230" width="5.7109375" style="1" customWidth="1"/>
    <col min="9231" max="9231" width="8.28515625" style="1" bestFit="1" customWidth="1"/>
    <col min="9232" max="9232" width="7.28515625" style="1" customWidth="1"/>
    <col min="9233" max="9233" width="14.85546875" style="1" customWidth="1"/>
    <col min="9234" max="9235" width="0" style="1" hidden="1" customWidth="1"/>
    <col min="9236" max="9473" width="9.140625" style="1"/>
    <col min="9474" max="9474" width="8.85546875" style="1" customWidth="1"/>
    <col min="9475" max="9475" width="8.28515625" style="1" customWidth="1"/>
    <col min="9476" max="9477" width="7" style="1" bestFit="1" customWidth="1"/>
    <col min="9478" max="9478" width="8.5703125" style="1" customWidth="1"/>
    <col min="9479" max="9479" width="8.28515625" style="1" bestFit="1" customWidth="1"/>
    <col min="9480" max="9480" width="7.28515625" style="1" bestFit="1" customWidth="1"/>
    <col min="9481" max="9481" width="7.7109375" style="1" customWidth="1"/>
    <col min="9482" max="9482" width="6.85546875" style="1" customWidth="1"/>
    <col min="9483" max="9483" width="0" style="1" hidden="1" customWidth="1"/>
    <col min="9484" max="9484" width="4.5703125" style="1" customWidth="1"/>
    <col min="9485" max="9485" width="8" style="1" customWidth="1"/>
    <col min="9486" max="9486" width="5.7109375" style="1" customWidth="1"/>
    <col min="9487" max="9487" width="8.28515625" style="1" bestFit="1" customWidth="1"/>
    <col min="9488" max="9488" width="7.28515625" style="1" customWidth="1"/>
    <col min="9489" max="9489" width="14.85546875" style="1" customWidth="1"/>
    <col min="9490" max="9491" width="0" style="1" hidden="1" customWidth="1"/>
    <col min="9492" max="9729" width="9.140625" style="1"/>
    <col min="9730" max="9730" width="8.85546875" style="1" customWidth="1"/>
    <col min="9731" max="9731" width="8.28515625" style="1" customWidth="1"/>
    <col min="9732" max="9733" width="7" style="1" bestFit="1" customWidth="1"/>
    <col min="9734" max="9734" width="8.5703125" style="1" customWidth="1"/>
    <col min="9735" max="9735" width="8.28515625" style="1" bestFit="1" customWidth="1"/>
    <col min="9736" max="9736" width="7.28515625" style="1" bestFit="1" customWidth="1"/>
    <col min="9737" max="9737" width="7.7109375" style="1" customWidth="1"/>
    <col min="9738" max="9738" width="6.85546875" style="1" customWidth="1"/>
    <col min="9739" max="9739" width="0" style="1" hidden="1" customWidth="1"/>
    <col min="9740" max="9740" width="4.5703125" style="1" customWidth="1"/>
    <col min="9741" max="9741" width="8" style="1" customWidth="1"/>
    <col min="9742" max="9742" width="5.7109375" style="1" customWidth="1"/>
    <col min="9743" max="9743" width="8.28515625" style="1" bestFit="1" customWidth="1"/>
    <col min="9744" max="9744" width="7.28515625" style="1" customWidth="1"/>
    <col min="9745" max="9745" width="14.85546875" style="1" customWidth="1"/>
    <col min="9746" max="9747" width="0" style="1" hidden="1" customWidth="1"/>
    <col min="9748" max="9985" width="9.140625" style="1"/>
    <col min="9986" max="9986" width="8.85546875" style="1" customWidth="1"/>
    <col min="9987" max="9987" width="8.28515625" style="1" customWidth="1"/>
    <col min="9988" max="9989" width="7" style="1" bestFit="1" customWidth="1"/>
    <col min="9990" max="9990" width="8.5703125" style="1" customWidth="1"/>
    <col min="9991" max="9991" width="8.28515625" style="1" bestFit="1" customWidth="1"/>
    <col min="9992" max="9992" width="7.28515625" style="1" bestFit="1" customWidth="1"/>
    <col min="9993" max="9993" width="7.7109375" style="1" customWidth="1"/>
    <col min="9994" max="9994" width="6.85546875" style="1" customWidth="1"/>
    <col min="9995" max="9995" width="0" style="1" hidden="1" customWidth="1"/>
    <col min="9996" max="9996" width="4.5703125" style="1" customWidth="1"/>
    <col min="9997" max="9997" width="8" style="1" customWidth="1"/>
    <col min="9998" max="9998" width="5.7109375" style="1" customWidth="1"/>
    <col min="9999" max="9999" width="8.28515625" style="1" bestFit="1" customWidth="1"/>
    <col min="10000" max="10000" width="7.28515625" style="1" customWidth="1"/>
    <col min="10001" max="10001" width="14.85546875" style="1" customWidth="1"/>
    <col min="10002" max="10003" width="0" style="1" hidden="1" customWidth="1"/>
    <col min="10004" max="10241" width="9.140625" style="1"/>
    <col min="10242" max="10242" width="8.85546875" style="1" customWidth="1"/>
    <col min="10243" max="10243" width="8.28515625" style="1" customWidth="1"/>
    <col min="10244" max="10245" width="7" style="1" bestFit="1" customWidth="1"/>
    <col min="10246" max="10246" width="8.5703125" style="1" customWidth="1"/>
    <col min="10247" max="10247" width="8.28515625" style="1" bestFit="1" customWidth="1"/>
    <col min="10248" max="10248" width="7.28515625" style="1" bestFit="1" customWidth="1"/>
    <col min="10249" max="10249" width="7.7109375" style="1" customWidth="1"/>
    <col min="10250" max="10250" width="6.85546875" style="1" customWidth="1"/>
    <col min="10251" max="10251" width="0" style="1" hidden="1" customWidth="1"/>
    <col min="10252" max="10252" width="4.5703125" style="1" customWidth="1"/>
    <col min="10253" max="10253" width="8" style="1" customWidth="1"/>
    <col min="10254" max="10254" width="5.7109375" style="1" customWidth="1"/>
    <col min="10255" max="10255" width="8.28515625" style="1" bestFit="1" customWidth="1"/>
    <col min="10256" max="10256" width="7.28515625" style="1" customWidth="1"/>
    <col min="10257" max="10257" width="14.85546875" style="1" customWidth="1"/>
    <col min="10258" max="10259" width="0" style="1" hidden="1" customWidth="1"/>
    <col min="10260" max="10497" width="9.140625" style="1"/>
    <col min="10498" max="10498" width="8.85546875" style="1" customWidth="1"/>
    <col min="10499" max="10499" width="8.28515625" style="1" customWidth="1"/>
    <col min="10500" max="10501" width="7" style="1" bestFit="1" customWidth="1"/>
    <col min="10502" max="10502" width="8.5703125" style="1" customWidth="1"/>
    <col min="10503" max="10503" width="8.28515625" style="1" bestFit="1" customWidth="1"/>
    <col min="10504" max="10504" width="7.28515625" style="1" bestFit="1" customWidth="1"/>
    <col min="10505" max="10505" width="7.7109375" style="1" customWidth="1"/>
    <col min="10506" max="10506" width="6.85546875" style="1" customWidth="1"/>
    <col min="10507" max="10507" width="0" style="1" hidden="1" customWidth="1"/>
    <col min="10508" max="10508" width="4.5703125" style="1" customWidth="1"/>
    <col min="10509" max="10509" width="8" style="1" customWidth="1"/>
    <col min="10510" max="10510" width="5.7109375" style="1" customWidth="1"/>
    <col min="10511" max="10511" width="8.28515625" style="1" bestFit="1" customWidth="1"/>
    <col min="10512" max="10512" width="7.28515625" style="1" customWidth="1"/>
    <col min="10513" max="10513" width="14.85546875" style="1" customWidth="1"/>
    <col min="10514" max="10515" width="0" style="1" hidden="1" customWidth="1"/>
    <col min="10516" max="10753" width="9.140625" style="1"/>
    <col min="10754" max="10754" width="8.85546875" style="1" customWidth="1"/>
    <col min="10755" max="10755" width="8.28515625" style="1" customWidth="1"/>
    <col min="10756" max="10757" width="7" style="1" bestFit="1" customWidth="1"/>
    <col min="10758" max="10758" width="8.5703125" style="1" customWidth="1"/>
    <col min="10759" max="10759" width="8.28515625" style="1" bestFit="1" customWidth="1"/>
    <col min="10760" max="10760" width="7.28515625" style="1" bestFit="1" customWidth="1"/>
    <col min="10761" max="10761" width="7.7109375" style="1" customWidth="1"/>
    <col min="10762" max="10762" width="6.85546875" style="1" customWidth="1"/>
    <col min="10763" max="10763" width="0" style="1" hidden="1" customWidth="1"/>
    <col min="10764" max="10764" width="4.5703125" style="1" customWidth="1"/>
    <col min="10765" max="10765" width="8" style="1" customWidth="1"/>
    <col min="10766" max="10766" width="5.7109375" style="1" customWidth="1"/>
    <col min="10767" max="10767" width="8.28515625" style="1" bestFit="1" customWidth="1"/>
    <col min="10768" max="10768" width="7.28515625" style="1" customWidth="1"/>
    <col min="10769" max="10769" width="14.85546875" style="1" customWidth="1"/>
    <col min="10770" max="10771" width="0" style="1" hidden="1" customWidth="1"/>
    <col min="10772" max="11009" width="9.140625" style="1"/>
    <col min="11010" max="11010" width="8.85546875" style="1" customWidth="1"/>
    <col min="11011" max="11011" width="8.28515625" style="1" customWidth="1"/>
    <col min="11012" max="11013" width="7" style="1" bestFit="1" customWidth="1"/>
    <col min="11014" max="11014" width="8.5703125" style="1" customWidth="1"/>
    <col min="11015" max="11015" width="8.28515625" style="1" bestFit="1" customWidth="1"/>
    <col min="11016" max="11016" width="7.28515625" style="1" bestFit="1" customWidth="1"/>
    <col min="11017" max="11017" width="7.7109375" style="1" customWidth="1"/>
    <col min="11018" max="11018" width="6.85546875" style="1" customWidth="1"/>
    <col min="11019" max="11019" width="0" style="1" hidden="1" customWidth="1"/>
    <col min="11020" max="11020" width="4.5703125" style="1" customWidth="1"/>
    <col min="11021" max="11021" width="8" style="1" customWidth="1"/>
    <col min="11022" max="11022" width="5.7109375" style="1" customWidth="1"/>
    <col min="11023" max="11023" width="8.28515625" style="1" bestFit="1" customWidth="1"/>
    <col min="11024" max="11024" width="7.28515625" style="1" customWidth="1"/>
    <col min="11025" max="11025" width="14.85546875" style="1" customWidth="1"/>
    <col min="11026" max="11027" width="0" style="1" hidden="1" customWidth="1"/>
    <col min="11028" max="11265" width="9.140625" style="1"/>
    <col min="11266" max="11266" width="8.85546875" style="1" customWidth="1"/>
    <col min="11267" max="11267" width="8.28515625" style="1" customWidth="1"/>
    <col min="11268" max="11269" width="7" style="1" bestFit="1" customWidth="1"/>
    <col min="11270" max="11270" width="8.5703125" style="1" customWidth="1"/>
    <col min="11271" max="11271" width="8.28515625" style="1" bestFit="1" customWidth="1"/>
    <col min="11272" max="11272" width="7.28515625" style="1" bestFit="1" customWidth="1"/>
    <col min="11273" max="11273" width="7.7109375" style="1" customWidth="1"/>
    <col min="11274" max="11274" width="6.85546875" style="1" customWidth="1"/>
    <col min="11275" max="11275" width="0" style="1" hidden="1" customWidth="1"/>
    <col min="11276" max="11276" width="4.5703125" style="1" customWidth="1"/>
    <col min="11277" max="11277" width="8" style="1" customWidth="1"/>
    <col min="11278" max="11278" width="5.7109375" style="1" customWidth="1"/>
    <col min="11279" max="11279" width="8.28515625" style="1" bestFit="1" customWidth="1"/>
    <col min="11280" max="11280" width="7.28515625" style="1" customWidth="1"/>
    <col min="11281" max="11281" width="14.85546875" style="1" customWidth="1"/>
    <col min="11282" max="11283" width="0" style="1" hidden="1" customWidth="1"/>
    <col min="11284" max="11521" width="9.140625" style="1"/>
    <col min="11522" max="11522" width="8.85546875" style="1" customWidth="1"/>
    <col min="11523" max="11523" width="8.28515625" style="1" customWidth="1"/>
    <col min="11524" max="11525" width="7" style="1" bestFit="1" customWidth="1"/>
    <col min="11526" max="11526" width="8.5703125" style="1" customWidth="1"/>
    <col min="11527" max="11527" width="8.28515625" style="1" bestFit="1" customWidth="1"/>
    <col min="11528" max="11528" width="7.28515625" style="1" bestFit="1" customWidth="1"/>
    <col min="11529" max="11529" width="7.7109375" style="1" customWidth="1"/>
    <col min="11530" max="11530" width="6.85546875" style="1" customWidth="1"/>
    <col min="11531" max="11531" width="0" style="1" hidden="1" customWidth="1"/>
    <col min="11532" max="11532" width="4.5703125" style="1" customWidth="1"/>
    <col min="11533" max="11533" width="8" style="1" customWidth="1"/>
    <col min="11534" max="11534" width="5.7109375" style="1" customWidth="1"/>
    <col min="11535" max="11535" width="8.28515625" style="1" bestFit="1" customWidth="1"/>
    <col min="11536" max="11536" width="7.28515625" style="1" customWidth="1"/>
    <col min="11537" max="11537" width="14.85546875" style="1" customWidth="1"/>
    <col min="11538" max="11539" width="0" style="1" hidden="1" customWidth="1"/>
    <col min="11540" max="11777" width="9.140625" style="1"/>
    <col min="11778" max="11778" width="8.85546875" style="1" customWidth="1"/>
    <col min="11779" max="11779" width="8.28515625" style="1" customWidth="1"/>
    <col min="11780" max="11781" width="7" style="1" bestFit="1" customWidth="1"/>
    <col min="11782" max="11782" width="8.5703125" style="1" customWidth="1"/>
    <col min="11783" max="11783" width="8.28515625" style="1" bestFit="1" customWidth="1"/>
    <col min="11784" max="11784" width="7.28515625" style="1" bestFit="1" customWidth="1"/>
    <col min="11785" max="11785" width="7.7109375" style="1" customWidth="1"/>
    <col min="11786" max="11786" width="6.85546875" style="1" customWidth="1"/>
    <col min="11787" max="11787" width="0" style="1" hidden="1" customWidth="1"/>
    <col min="11788" max="11788" width="4.5703125" style="1" customWidth="1"/>
    <col min="11789" max="11789" width="8" style="1" customWidth="1"/>
    <col min="11790" max="11790" width="5.7109375" style="1" customWidth="1"/>
    <col min="11791" max="11791" width="8.28515625" style="1" bestFit="1" customWidth="1"/>
    <col min="11792" max="11792" width="7.28515625" style="1" customWidth="1"/>
    <col min="11793" max="11793" width="14.85546875" style="1" customWidth="1"/>
    <col min="11794" max="11795" width="0" style="1" hidden="1" customWidth="1"/>
    <col min="11796" max="12033" width="9.140625" style="1"/>
    <col min="12034" max="12034" width="8.85546875" style="1" customWidth="1"/>
    <col min="12035" max="12035" width="8.28515625" style="1" customWidth="1"/>
    <col min="12036" max="12037" width="7" style="1" bestFit="1" customWidth="1"/>
    <col min="12038" max="12038" width="8.5703125" style="1" customWidth="1"/>
    <col min="12039" max="12039" width="8.28515625" style="1" bestFit="1" customWidth="1"/>
    <col min="12040" max="12040" width="7.28515625" style="1" bestFit="1" customWidth="1"/>
    <col min="12041" max="12041" width="7.7109375" style="1" customWidth="1"/>
    <col min="12042" max="12042" width="6.85546875" style="1" customWidth="1"/>
    <col min="12043" max="12043" width="0" style="1" hidden="1" customWidth="1"/>
    <col min="12044" max="12044" width="4.5703125" style="1" customWidth="1"/>
    <col min="12045" max="12045" width="8" style="1" customWidth="1"/>
    <col min="12046" max="12046" width="5.7109375" style="1" customWidth="1"/>
    <col min="12047" max="12047" width="8.28515625" style="1" bestFit="1" customWidth="1"/>
    <col min="12048" max="12048" width="7.28515625" style="1" customWidth="1"/>
    <col min="12049" max="12049" width="14.85546875" style="1" customWidth="1"/>
    <col min="12050" max="12051" width="0" style="1" hidden="1" customWidth="1"/>
    <col min="12052" max="12289" width="9.140625" style="1"/>
    <col min="12290" max="12290" width="8.85546875" style="1" customWidth="1"/>
    <col min="12291" max="12291" width="8.28515625" style="1" customWidth="1"/>
    <col min="12292" max="12293" width="7" style="1" bestFit="1" customWidth="1"/>
    <col min="12294" max="12294" width="8.5703125" style="1" customWidth="1"/>
    <col min="12295" max="12295" width="8.28515625" style="1" bestFit="1" customWidth="1"/>
    <col min="12296" max="12296" width="7.28515625" style="1" bestFit="1" customWidth="1"/>
    <col min="12297" max="12297" width="7.7109375" style="1" customWidth="1"/>
    <col min="12298" max="12298" width="6.85546875" style="1" customWidth="1"/>
    <col min="12299" max="12299" width="0" style="1" hidden="1" customWidth="1"/>
    <col min="12300" max="12300" width="4.5703125" style="1" customWidth="1"/>
    <col min="12301" max="12301" width="8" style="1" customWidth="1"/>
    <col min="12302" max="12302" width="5.7109375" style="1" customWidth="1"/>
    <col min="12303" max="12303" width="8.28515625" style="1" bestFit="1" customWidth="1"/>
    <col min="12304" max="12304" width="7.28515625" style="1" customWidth="1"/>
    <col min="12305" max="12305" width="14.85546875" style="1" customWidth="1"/>
    <col min="12306" max="12307" width="0" style="1" hidden="1" customWidth="1"/>
    <col min="12308" max="12545" width="9.140625" style="1"/>
    <col min="12546" max="12546" width="8.85546875" style="1" customWidth="1"/>
    <col min="12547" max="12547" width="8.28515625" style="1" customWidth="1"/>
    <col min="12548" max="12549" width="7" style="1" bestFit="1" customWidth="1"/>
    <col min="12550" max="12550" width="8.5703125" style="1" customWidth="1"/>
    <col min="12551" max="12551" width="8.28515625" style="1" bestFit="1" customWidth="1"/>
    <col min="12552" max="12552" width="7.28515625" style="1" bestFit="1" customWidth="1"/>
    <col min="12553" max="12553" width="7.7109375" style="1" customWidth="1"/>
    <col min="12554" max="12554" width="6.85546875" style="1" customWidth="1"/>
    <col min="12555" max="12555" width="0" style="1" hidden="1" customWidth="1"/>
    <col min="12556" max="12556" width="4.5703125" style="1" customWidth="1"/>
    <col min="12557" max="12557" width="8" style="1" customWidth="1"/>
    <col min="12558" max="12558" width="5.7109375" style="1" customWidth="1"/>
    <col min="12559" max="12559" width="8.28515625" style="1" bestFit="1" customWidth="1"/>
    <col min="12560" max="12560" width="7.28515625" style="1" customWidth="1"/>
    <col min="12561" max="12561" width="14.85546875" style="1" customWidth="1"/>
    <col min="12562" max="12563" width="0" style="1" hidden="1" customWidth="1"/>
    <col min="12564" max="12801" width="9.140625" style="1"/>
    <col min="12802" max="12802" width="8.85546875" style="1" customWidth="1"/>
    <col min="12803" max="12803" width="8.28515625" style="1" customWidth="1"/>
    <col min="12804" max="12805" width="7" style="1" bestFit="1" customWidth="1"/>
    <col min="12806" max="12806" width="8.5703125" style="1" customWidth="1"/>
    <col min="12807" max="12807" width="8.28515625" style="1" bestFit="1" customWidth="1"/>
    <col min="12808" max="12808" width="7.28515625" style="1" bestFit="1" customWidth="1"/>
    <col min="12809" max="12809" width="7.7109375" style="1" customWidth="1"/>
    <col min="12810" max="12810" width="6.85546875" style="1" customWidth="1"/>
    <col min="12811" max="12811" width="0" style="1" hidden="1" customWidth="1"/>
    <col min="12812" max="12812" width="4.5703125" style="1" customWidth="1"/>
    <col min="12813" max="12813" width="8" style="1" customWidth="1"/>
    <col min="12814" max="12814" width="5.7109375" style="1" customWidth="1"/>
    <col min="12815" max="12815" width="8.28515625" style="1" bestFit="1" customWidth="1"/>
    <col min="12816" max="12816" width="7.28515625" style="1" customWidth="1"/>
    <col min="12817" max="12817" width="14.85546875" style="1" customWidth="1"/>
    <col min="12818" max="12819" width="0" style="1" hidden="1" customWidth="1"/>
    <col min="12820" max="13057" width="9.140625" style="1"/>
    <col min="13058" max="13058" width="8.85546875" style="1" customWidth="1"/>
    <col min="13059" max="13059" width="8.28515625" style="1" customWidth="1"/>
    <col min="13060" max="13061" width="7" style="1" bestFit="1" customWidth="1"/>
    <col min="13062" max="13062" width="8.5703125" style="1" customWidth="1"/>
    <col min="13063" max="13063" width="8.28515625" style="1" bestFit="1" customWidth="1"/>
    <col min="13064" max="13064" width="7.28515625" style="1" bestFit="1" customWidth="1"/>
    <col min="13065" max="13065" width="7.7109375" style="1" customWidth="1"/>
    <col min="13066" max="13066" width="6.85546875" style="1" customWidth="1"/>
    <col min="13067" max="13067" width="0" style="1" hidden="1" customWidth="1"/>
    <col min="13068" max="13068" width="4.5703125" style="1" customWidth="1"/>
    <col min="13069" max="13069" width="8" style="1" customWidth="1"/>
    <col min="13070" max="13070" width="5.7109375" style="1" customWidth="1"/>
    <col min="13071" max="13071" width="8.28515625" style="1" bestFit="1" customWidth="1"/>
    <col min="13072" max="13072" width="7.28515625" style="1" customWidth="1"/>
    <col min="13073" max="13073" width="14.85546875" style="1" customWidth="1"/>
    <col min="13074" max="13075" width="0" style="1" hidden="1" customWidth="1"/>
    <col min="13076" max="13313" width="9.140625" style="1"/>
    <col min="13314" max="13314" width="8.85546875" style="1" customWidth="1"/>
    <col min="13315" max="13315" width="8.28515625" style="1" customWidth="1"/>
    <col min="13316" max="13317" width="7" style="1" bestFit="1" customWidth="1"/>
    <col min="13318" max="13318" width="8.5703125" style="1" customWidth="1"/>
    <col min="13319" max="13319" width="8.28515625" style="1" bestFit="1" customWidth="1"/>
    <col min="13320" max="13320" width="7.28515625" style="1" bestFit="1" customWidth="1"/>
    <col min="13321" max="13321" width="7.7109375" style="1" customWidth="1"/>
    <col min="13322" max="13322" width="6.85546875" style="1" customWidth="1"/>
    <col min="13323" max="13323" width="0" style="1" hidden="1" customWidth="1"/>
    <col min="13324" max="13324" width="4.5703125" style="1" customWidth="1"/>
    <col min="13325" max="13325" width="8" style="1" customWidth="1"/>
    <col min="13326" max="13326" width="5.7109375" style="1" customWidth="1"/>
    <col min="13327" max="13327" width="8.28515625" style="1" bestFit="1" customWidth="1"/>
    <col min="13328" max="13328" width="7.28515625" style="1" customWidth="1"/>
    <col min="13329" max="13329" width="14.85546875" style="1" customWidth="1"/>
    <col min="13330" max="13331" width="0" style="1" hidden="1" customWidth="1"/>
    <col min="13332" max="13569" width="9.140625" style="1"/>
    <col min="13570" max="13570" width="8.85546875" style="1" customWidth="1"/>
    <col min="13571" max="13571" width="8.28515625" style="1" customWidth="1"/>
    <col min="13572" max="13573" width="7" style="1" bestFit="1" customWidth="1"/>
    <col min="13574" max="13574" width="8.5703125" style="1" customWidth="1"/>
    <col min="13575" max="13575" width="8.28515625" style="1" bestFit="1" customWidth="1"/>
    <col min="13576" max="13576" width="7.28515625" style="1" bestFit="1" customWidth="1"/>
    <col min="13577" max="13577" width="7.7109375" style="1" customWidth="1"/>
    <col min="13578" max="13578" width="6.85546875" style="1" customWidth="1"/>
    <col min="13579" max="13579" width="0" style="1" hidden="1" customWidth="1"/>
    <col min="13580" max="13580" width="4.5703125" style="1" customWidth="1"/>
    <col min="13581" max="13581" width="8" style="1" customWidth="1"/>
    <col min="13582" max="13582" width="5.7109375" style="1" customWidth="1"/>
    <col min="13583" max="13583" width="8.28515625" style="1" bestFit="1" customWidth="1"/>
    <col min="13584" max="13584" width="7.28515625" style="1" customWidth="1"/>
    <col min="13585" max="13585" width="14.85546875" style="1" customWidth="1"/>
    <col min="13586" max="13587" width="0" style="1" hidden="1" customWidth="1"/>
    <col min="13588" max="13825" width="9.140625" style="1"/>
    <col min="13826" max="13826" width="8.85546875" style="1" customWidth="1"/>
    <col min="13827" max="13827" width="8.28515625" style="1" customWidth="1"/>
    <col min="13828" max="13829" width="7" style="1" bestFit="1" customWidth="1"/>
    <col min="13830" max="13830" width="8.5703125" style="1" customWidth="1"/>
    <col min="13831" max="13831" width="8.28515625" style="1" bestFit="1" customWidth="1"/>
    <col min="13832" max="13832" width="7.28515625" style="1" bestFit="1" customWidth="1"/>
    <col min="13833" max="13833" width="7.7109375" style="1" customWidth="1"/>
    <col min="13834" max="13834" width="6.85546875" style="1" customWidth="1"/>
    <col min="13835" max="13835" width="0" style="1" hidden="1" customWidth="1"/>
    <col min="13836" max="13836" width="4.5703125" style="1" customWidth="1"/>
    <col min="13837" max="13837" width="8" style="1" customWidth="1"/>
    <col min="13838" max="13838" width="5.7109375" style="1" customWidth="1"/>
    <col min="13839" max="13839" width="8.28515625" style="1" bestFit="1" customWidth="1"/>
    <col min="13840" max="13840" width="7.28515625" style="1" customWidth="1"/>
    <col min="13841" max="13841" width="14.85546875" style="1" customWidth="1"/>
    <col min="13842" max="13843" width="0" style="1" hidden="1" customWidth="1"/>
    <col min="13844" max="14081" width="9.140625" style="1"/>
    <col min="14082" max="14082" width="8.85546875" style="1" customWidth="1"/>
    <col min="14083" max="14083" width="8.28515625" style="1" customWidth="1"/>
    <col min="14084" max="14085" width="7" style="1" bestFit="1" customWidth="1"/>
    <col min="14086" max="14086" width="8.5703125" style="1" customWidth="1"/>
    <col min="14087" max="14087" width="8.28515625" style="1" bestFit="1" customWidth="1"/>
    <col min="14088" max="14088" width="7.28515625" style="1" bestFit="1" customWidth="1"/>
    <col min="14089" max="14089" width="7.7109375" style="1" customWidth="1"/>
    <col min="14090" max="14090" width="6.85546875" style="1" customWidth="1"/>
    <col min="14091" max="14091" width="0" style="1" hidden="1" customWidth="1"/>
    <col min="14092" max="14092" width="4.5703125" style="1" customWidth="1"/>
    <col min="14093" max="14093" width="8" style="1" customWidth="1"/>
    <col min="14094" max="14094" width="5.7109375" style="1" customWidth="1"/>
    <col min="14095" max="14095" width="8.28515625" style="1" bestFit="1" customWidth="1"/>
    <col min="14096" max="14096" width="7.28515625" style="1" customWidth="1"/>
    <col min="14097" max="14097" width="14.85546875" style="1" customWidth="1"/>
    <col min="14098" max="14099" width="0" style="1" hidden="1" customWidth="1"/>
    <col min="14100" max="14337" width="9.140625" style="1"/>
    <col min="14338" max="14338" width="8.85546875" style="1" customWidth="1"/>
    <col min="14339" max="14339" width="8.28515625" style="1" customWidth="1"/>
    <col min="14340" max="14341" width="7" style="1" bestFit="1" customWidth="1"/>
    <col min="14342" max="14342" width="8.5703125" style="1" customWidth="1"/>
    <col min="14343" max="14343" width="8.28515625" style="1" bestFit="1" customWidth="1"/>
    <col min="14344" max="14344" width="7.28515625" style="1" bestFit="1" customWidth="1"/>
    <col min="14345" max="14345" width="7.7109375" style="1" customWidth="1"/>
    <col min="14346" max="14346" width="6.85546875" style="1" customWidth="1"/>
    <col min="14347" max="14347" width="0" style="1" hidden="1" customWidth="1"/>
    <col min="14348" max="14348" width="4.5703125" style="1" customWidth="1"/>
    <col min="14349" max="14349" width="8" style="1" customWidth="1"/>
    <col min="14350" max="14350" width="5.7109375" style="1" customWidth="1"/>
    <col min="14351" max="14351" width="8.28515625" style="1" bestFit="1" customWidth="1"/>
    <col min="14352" max="14352" width="7.28515625" style="1" customWidth="1"/>
    <col min="14353" max="14353" width="14.85546875" style="1" customWidth="1"/>
    <col min="14354" max="14355" width="0" style="1" hidden="1" customWidth="1"/>
    <col min="14356" max="14593" width="9.140625" style="1"/>
    <col min="14594" max="14594" width="8.85546875" style="1" customWidth="1"/>
    <col min="14595" max="14595" width="8.28515625" style="1" customWidth="1"/>
    <col min="14596" max="14597" width="7" style="1" bestFit="1" customWidth="1"/>
    <col min="14598" max="14598" width="8.5703125" style="1" customWidth="1"/>
    <col min="14599" max="14599" width="8.28515625" style="1" bestFit="1" customWidth="1"/>
    <col min="14600" max="14600" width="7.28515625" style="1" bestFit="1" customWidth="1"/>
    <col min="14601" max="14601" width="7.7109375" style="1" customWidth="1"/>
    <col min="14602" max="14602" width="6.85546875" style="1" customWidth="1"/>
    <col min="14603" max="14603" width="0" style="1" hidden="1" customWidth="1"/>
    <col min="14604" max="14604" width="4.5703125" style="1" customWidth="1"/>
    <col min="14605" max="14605" width="8" style="1" customWidth="1"/>
    <col min="14606" max="14606" width="5.7109375" style="1" customWidth="1"/>
    <col min="14607" max="14607" width="8.28515625" style="1" bestFit="1" customWidth="1"/>
    <col min="14608" max="14608" width="7.28515625" style="1" customWidth="1"/>
    <col min="14609" max="14609" width="14.85546875" style="1" customWidth="1"/>
    <col min="14610" max="14611" width="0" style="1" hidden="1" customWidth="1"/>
    <col min="14612" max="14849" width="9.140625" style="1"/>
    <col min="14850" max="14850" width="8.85546875" style="1" customWidth="1"/>
    <col min="14851" max="14851" width="8.28515625" style="1" customWidth="1"/>
    <col min="14852" max="14853" width="7" style="1" bestFit="1" customWidth="1"/>
    <col min="14854" max="14854" width="8.5703125" style="1" customWidth="1"/>
    <col min="14855" max="14855" width="8.28515625" style="1" bestFit="1" customWidth="1"/>
    <col min="14856" max="14856" width="7.28515625" style="1" bestFit="1" customWidth="1"/>
    <col min="14857" max="14857" width="7.7109375" style="1" customWidth="1"/>
    <col min="14858" max="14858" width="6.85546875" style="1" customWidth="1"/>
    <col min="14859" max="14859" width="0" style="1" hidden="1" customWidth="1"/>
    <col min="14860" max="14860" width="4.5703125" style="1" customWidth="1"/>
    <col min="14861" max="14861" width="8" style="1" customWidth="1"/>
    <col min="14862" max="14862" width="5.7109375" style="1" customWidth="1"/>
    <col min="14863" max="14863" width="8.28515625" style="1" bestFit="1" customWidth="1"/>
    <col min="14864" max="14864" width="7.28515625" style="1" customWidth="1"/>
    <col min="14865" max="14865" width="14.85546875" style="1" customWidth="1"/>
    <col min="14866" max="14867" width="0" style="1" hidden="1" customWidth="1"/>
    <col min="14868" max="15105" width="9.140625" style="1"/>
    <col min="15106" max="15106" width="8.85546875" style="1" customWidth="1"/>
    <col min="15107" max="15107" width="8.28515625" style="1" customWidth="1"/>
    <col min="15108" max="15109" width="7" style="1" bestFit="1" customWidth="1"/>
    <col min="15110" max="15110" width="8.5703125" style="1" customWidth="1"/>
    <col min="15111" max="15111" width="8.28515625" style="1" bestFit="1" customWidth="1"/>
    <col min="15112" max="15112" width="7.28515625" style="1" bestFit="1" customWidth="1"/>
    <col min="15113" max="15113" width="7.7109375" style="1" customWidth="1"/>
    <col min="15114" max="15114" width="6.85546875" style="1" customWidth="1"/>
    <col min="15115" max="15115" width="0" style="1" hidden="1" customWidth="1"/>
    <col min="15116" max="15116" width="4.5703125" style="1" customWidth="1"/>
    <col min="15117" max="15117" width="8" style="1" customWidth="1"/>
    <col min="15118" max="15118" width="5.7109375" style="1" customWidth="1"/>
    <col min="15119" max="15119" width="8.28515625" style="1" bestFit="1" customWidth="1"/>
    <col min="15120" max="15120" width="7.28515625" style="1" customWidth="1"/>
    <col min="15121" max="15121" width="14.85546875" style="1" customWidth="1"/>
    <col min="15122" max="15123" width="0" style="1" hidden="1" customWidth="1"/>
    <col min="15124" max="15361" width="9.140625" style="1"/>
    <col min="15362" max="15362" width="8.85546875" style="1" customWidth="1"/>
    <col min="15363" max="15363" width="8.28515625" style="1" customWidth="1"/>
    <col min="15364" max="15365" width="7" style="1" bestFit="1" customWidth="1"/>
    <col min="15366" max="15366" width="8.5703125" style="1" customWidth="1"/>
    <col min="15367" max="15367" width="8.28515625" style="1" bestFit="1" customWidth="1"/>
    <col min="15368" max="15368" width="7.28515625" style="1" bestFit="1" customWidth="1"/>
    <col min="15369" max="15369" width="7.7109375" style="1" customWidth="1"/>
    <col min="15370" max="15370" width="6.85546875" style="1" customWidth="1"/>
    <col min="15371" max="15371" width="0" style="1" hidden="1" customWidth="1"/>
    <col min="15372" max="15372" width="4.5703125" style="1" customWidth="1"/>
    <col min="15373" max="15373" width="8" style="1" customWidth="1"/>
    <col min="15374" max="15374" width="5.7109375" style="1" customWidth="1"/>
    <col min="15375" max="15375" width="8.28515625" style="1" bestFit="1" customWidth="1"/>
    <col min="15376" max="15376" width="7.28515625" style="1" customWidth="1"/>
    <col min="15377" max="15377" width="14.85546875" style="1" customWidth="1"/>
    <col min="15378" max="15379" width="0" style="1" hidden="1" customWidth="1"/>
    <col min="15380" max="15617" width="9.140625" style="1"/>
    <col min="15618" max="15618" width="8.85546875" style="1" customWidth="1"/>
    <col min="15619" max="15619" width="8.28515625" style="1" customWidth="1"/>
    <col min="15620" max="15621" width="7" style="1" bestFit="1" customWidth="1"/>
    <col min="15622" max="15622" width="8.5703125" style="1" customWidth="1"/>
    <col min="15623" max="15623" width="8.28515625" style="1" bestFit="1" customWidth="1"/>
    <col min="15624" max="15624" width="7.28515625" style="1" bestFit="1" customWidth="1"/>
    <col min="15625" max="15625" width="7.7109375" style="1" customWidth="1"/>
    <col min="15626" max="15626" width="6.85546875" style="1" customWidth="1"/>
    <col min="15627" max="15627" width="0" style="1" hidden="1" customWidth="1"/>
    <col min="15628" max="15628" width="4.5703125" style="1" customWidth="1"/>
    <col min="15629" max="15629" width="8" style="1" customWidth="1"/>
    <col min="15630" max="15630" width="5.7109375" style="1" customWidth="1"/>
    <col min="15631" max="15631" width="8.28515625" style="1" bestFit="1" customWidth="1"/>
    <col min="15632" max="15632" width="7.28515625" style="1" customWidth="1"/>
    <col min="15633" max="15633" width="14.85546875" style="1" customWidth="1"/>
    <col min="15634" max="15635" width="0" style="1" hidden="1" customWidth="1"/>
    <col min="15636" max="15873" width="9.140625" style="1"/>
    <col min="15874" max="15874" width="8.85546875" style="1" customWidth="1"/>
    <col min="15875" max="15875" width="8.28515625" style="1" customWidth="1"/>
    <col min="15876" max="15877" width="7" style="1" bestFit="1" customWidth="1"/>
    <col min="15878" max="15878" width="8.5703125" style="1" customWidth="1"/>
    <col min="15879" max="15879" width="8.28515625" style="1" bestFit="1" customWidth="1"/>
    <col min="15880" max="15880" width="7.28515625" style="1" bestFit="1" customWidth="1"/>
    <col min="15881" max="15881" width="7.7109375" style="1" customWidth="1"/>
    <col min="15882" max="15882" width="6.85546875" style="1" customWidth="1"/>
    <col min="15883" max="15883" width="0" style="1" hidden="1" customWidth="1"/>
    <col min="15884" max="15884" width="4.5703125" style="1" customWidth="1"/>
    <col min="15885" max="15885" width="8" style="1" customWidth="1"/>
    <col min="15886" max="15886" width="5.7109375" style="1" customWidth="1"/>
    <col min="15887" max="15887" width="8.28515625" style="1" bestFit="1" customWidth="1"/>
    <col min="15888" max="15888" width="7.28515625" style="1" customWidth="1"/>
    <col min="15889" max="15889" width="14.85546875" style="1" customWidth="1"/>
    <col min="15890" max="15891" width="0" style="1" hidden="1" customWidth="1"/>
    <col min="15892" max="16129" width="9.140625" style="1"/>
    <col min="16130" max="16130" width="8.85546875" style="1" customWidth="1"/>
    <col min="16131" max="16131" width="8.28515625" style="1" customWidth="1"/>
    <col min="16132" max="16133" width="7" style="1" bestFit="1" customWidth="1"/>
    <col min="16134" max="16134" width="8.5703125" style="1" customWidth="1"/>
    <col min="16135" max="16135" width="8.28515625" style="1" bestFit="1" customWidth="1"/>
    <col min="16136" max="16136" width="7.28515625" style="1" bestFit="1" customWidth="1"/>
    <col min="16137" max="16137" width="7.7109375" style="1" customWidth="1"/>
    <col min="16138" max="16138" width="6.85546875" style="1" customWidth="1"/>
    <col min="16139" max="16139" width="0" style="1" hidden="1" customWidth="1"/>
    <col min="16140" max="16140" width="4.5703125" style="1" customWidth="1"/>
    <col min="16141" max="16141" width="8" style="1" customWidth="1"/>
    <col min="16142" max="16142" width="5.7109375" style="1" customWidth="1"/>
    <col min="16143" max="16143" width="8.28515625" style="1" bestFit="1" customWidth="1"/>
    <col min="16144" max="16144" width="7.28515625" style="1" customWidth="1"/>
    <col min="16145" max="16145" width="14.85546875" style="1" customWidth="1"/>
    <col min="16146" max="16147" width="0" style="1" hidden="1" customWidth="1"/>
    <col min="16148" max="16384" width="9.140625" style="1"/>
  </cols>
  <sheetData>
    <row r="1" spans="1:22">
      <c r="A1" s="86">
        <v>44036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25"/>
    </row>
    <row r="2" spans="1:22">
      <c r="A2" s="84" t="s">
        <v>0</v>
      </c>
      <c r="B2" s="84" t="s">
        <v>1</v>
      </c>
      <c r="C2" s="84"/>
      <c r="D2" s="84"/>
      <c r="E2" s="84"/>
      <c r="F2" s="84" t="s">
        <v>2</v>
      </c>
      <c r="G2" s="84"/>
      <c r="H2" s="84"/>
      <c r="I2" s="84"/>
      <c r="J2" s="2"/>
      <c r="K2" s="90" t="s">
        <v>3</v>
      </c>
      <c r="L2" s="84" t="s">
        <v>4</v>
      </c>
      <c r="M2" s="91" t="s">
        <v>5</v>
      </c>
      <c r="N2" s="85" t="s">
        <v>6</v>
      </c>
      <c r="O2" s="85"/>
      <c r="P2" s="85" t="s">
        <v>7</v>
      </c>
      <c r="Q2" s="85"/>
      <c r="S2" s="84" t="s">
        <v>53</v>
      </c>
      <c r="T2" s="83" t="s">
        <v>55</v>
      </c>
      <c r="U2" s="83"/>
      <c r="V2" s="83"/>
    </row>
    <row r="3" spans="1:22" ht="78.75">
      <c r="A3" s="84"/>
      <c r="B3" s="19" t="s">
        <v>8</v>
      </c>
      <c r="C3" s="3" t="s">
        <v>9</v>
      </c>
      <c r="D3" s="3" t="s">
        <v>10</v>
      </c>
      <c r="E3" s="3" t="s">
        <v>11</v>
      </c>
      <c r="F3" s="19" t="s">
        <v>8</v>
      </c>
      <c r="G3" s="3" t="s">
        <v>12</v>
      </c>
      <c r="H3" s="3" t="s">
        <v>13</v>
      </c>
      <c r="I3" s="3" t="s">
        <v>14</v>
      </c>
      <c r="J3" s="2"/>
      <c r="K3" s="90"/>
      <c r="L3" s="84"/>
      <c r="M3" s="92"/>
      <c r="N3" s="3" t="s">
        <v>15</v>
      </c>
      <c r="O3" s="3" t="s">
        <v>16</v>
      </c>
      <c r="P3" s="85"/>
      <c r="Q3" s="85"/>
      <c r="R3" s="4"/>
      <c r="S3" s="84"/>
      <c r="T3" s="28" t="s">
        <v>54</v>
      </c>
      <c r="U3" s="28" t="s">
        <v>57</v>
      </c>
      <c r="V3" s="28" t="s">
        <v>56</v>
      </c>
    </row>
    <row r="4" spans="1:22" ht="15.75">
      <c r="A4" s="5" t="s">
        <v>17</v>
      </c>
      <c r="B4" s="20">
        <f>C4+D4+E4</f>
        <v>415</v>
      </c>
      <c r="C4" s="21">
        <v>196</v>
      </c>
      <c r="D4" s="21">
        <v>110</v>
      </c>
      <c r="E4" s="21">
        <v>109</v>
      </c>
      <c r="F4" s="20">
        <f>H4+I4</f>
        <v>400</v>
      </c>
      <c r="G4" s="22">
        <v>104</v>
      </c>
      <c r="H4" s="21">
        <v>322</v>
      </c>
      <c r="I4" s="21">
        <v>78</v>
      </c>
      <c r="J4" s="23"/>
      <c r="K4" s="26">
        <f>F4/B4*100</f>
        <v>96.385542168674704</v>
      </c>
      <c r="L4" s="21">
        <f t="shared" ref="L4:L18" si="0">B4-F4</f>
        <v>15</v>
      </c>
      <c r="M4" s="21">
        <v>0</v>
      </c>
      <c r="N4" s="23">
        <v>393</v>
      </c>
      <c r="O4" s="23">
        <v>311</v>
      </c>
      <c r="P4" s="6">
        <v>10489001.119999999</v>
      </c>
      <c r="Q4" s="7">
        <v>5377383.54</v>
      </c>
      <c r="R4" s="29"/>
      <c r="S4" s="30">
        <f>H4/F4*100</f>
        <v>80.5</v>
      </c>
      <c r="T4" s="31">
        <f>ROUND(L4*S4/100,0)</f>
        <v>12</v>
      </c>
      <c r="U4" s="31">
        <f>ROUND(T4*(N4/H4),0)</f>
        <v>15</v>
      </c>
      <c r="V4" s="32">
        <f>N4+U4</f>
        <v>408</v>
      </c>
    </row>
    <row r="5" spans="1:22" ht="15.75">
      <c r="A5" s="5" t="s">
        <v>18</v>
      </c>
      <c r="B5" s="20">
        <f t="shared" ref="B5:B36" si="1">C5+D5+E5</f>
        <v>271</v>
      </c>
      <c r="C5" s="21">
        <v>51</v>
      </c>
      <c r="D5" s="21">
        <v>124</v>
      </c>
      <c r="E5" s="21">
        <v>96</v>
      </c>
      <c r="F5" s="20">
        <f t="shared" ref="F5:F36" si="2">H5+I5</f>
        <v>255</v>
      </c>
      <c r="G5" s="22">
        <v>86</v>
      </c>
      <c r="H5" s="21">
        <v>185</v>
      </c>
      <c r="I5" s="21">
        <v>70</v>
      </c>
      <c r="J5" s="23"/>
      <c r="K5" s="26">
        <f t="shared" ref="K5:K37" si="3">F5/B5*100</f>
        <v>94.095940959409603</v>
      </c>
      <c r="L5" s="21">
        <f t="shared" si="0"/>
        <v>16</v>
      </c>
      <c r="M5" s="21">
        <v>0</v>
      </c>
      <c r="N5" s="23">
        <v>251</v>
      </c>
      <c r="O5" s="23">
        <v>204</v>
      </c>
      <c r="P5" s="6">
        <v>7024892.6399999997</v>
      </c>
      <c r="Q5" s="6">
        <v>3192800.15</v>
      </c>
      <c r="R5" s="4"/>
      <c r="S5" s="30">
        <f t="shared" ref="S5:S37" si="4">H5/F5*100</f>
        <v>72.549019607843135</v>
      </c>
      <c r="T5" s="31">
        <f t="shared" ref="T5:T36" si="5">ROUND(L5*S5/100,0)</f>
        <v>12</v>
      </c>
      <c r="U5" s="31">
        <f t="shared" ref="U5:U36" si="6">ROUND(T5*(N5/H5),0)</f>
        <v>16</v>
      </c>
      <c r="V5" s="32">
        <f t="shared" ref="V5:V36" si="7">N5+U5</f>
        <v>267</v>
      </c>
    </row>
    <row r="6" spans="1:22" ht="15.75">
      <c r="A6" s="5" t="s">
        <v>19</v>
      </c>
      <c r="B6" s="20">
        <f t="shared" si="1"/>
        <v>516</v>
      </c>
      <c r="C6" s="21">
        <v>176</v>
      </c>
      <c r="D6" s="21">
        <v>138</v>
      </c>
      <c r="E6" s="21">
        <v>202</v>
      </c>
      <c r="F6" s="20">
        <f t="shared" si="2"/>
        <v>511</v>
      </c>
      <c r="G6" s="22">
        <v>197</v>
      </c>
      <c r="H6" s="21">
        <v>391</v>
      </c>
      <c r="I6" s="21">
        <v>120</v>
      </c>
      <c r="J6" s="23"/>
      <c r="K6" s="26">
        <f t="shared" si="3"/>
        <v>99.031007751937977</v>
      </c>
      <c r="L6" s="21">
        <f t="shared" si="0"/>
        <v>5</v>
      </c>
      <c r="M6" s="21">
        <v>0</v>
      </c>
      <c r="N6" s="23">
        <v>486</v>
      </c>
      <c r="O6" s="23">
        <v>377</v>
      </c>
      <c r="P6" s="6">
        <v>13008987.07</v>
      </c>
      <c r="Q6" s="6">
        <v>4803926.8499999996</v>
      </c>
      <c r="R6" s="4"/>
      <c r="S6" s="30">
        <f t="shared" si="4"/>
        <v>76.516634050880626</v>
      </c>
      <c r="T6" s="31">
        <f t="shared" si="5"/>
        <v>4</v>
      </c>
      <c r="U6" s="31">
        <f t="shared" si="6"/>
        <v>5</v>
      </c>
      <c r="V6" s="32">
        <f t="shared" si="7"/>
        <v>491</v>
      </c>
    </row>
    <row r="7" spans="1:22" ht="15.75">
      <c r="A7" s="5" t="s">
        <v>20</v>
      </c>
      <c r="B7" s="20">
        <f t="shared" si="1"/>
        <v>332</v>
      </c>
      <c r="C7" s="21">
        <v>243</v>
      </c>
      <c r="D7" s="21">
        <v>2</v>
      </c>
      <c r="E7" s="21">
        <v>87</v>
      </c>
      <c r="F7" s="20">
        <f t="shared" si="2"/>
        <v>312</v>
      </c>
      <c r="G7" s="22">
        <v>73</v>
      </c>
      <c r="H7" s="21">
        <v>237</v>
      </c>
      <c r="I7" s="21">
        <v>75</v>
      </c>
      <c r="J7" s="23"/>
      <c r="K7" s="26">
        <f t="shared" si="3"/>
        <v>93.975903614457835</v>
      </c>
      <c r="L7" s="21">
        <f t="shared" si="0"/>
        <v>20</v>
      </c>
      <c r="M7" s="21">
        <v>0</v>
      </c>
      <c r="N7" s="23">
        <v>295</v>
      </c>
      <c r="O7" s="23">
        <v>240</v>
      </c>
      <c r="P7" s="6">
        <v>8002247.96</v>
      </c>
      <c r="Q7" s="6">
        <v>3215060.33</v>
      </c>
      <c r="R7" s="4"/>
      <c r="S7" s="30">
        <f t="shared" si="4"/>
        <v>75.961538461538453</v>
      </c>
      <c r="T7" s="31">
        <f t="shared" si="5"/>
        <v>15</v>
      </c>
      <c r="U7" s="31">
        <f t="shared" si="6"/>
        <v>19</v>
      </c>
      <c r="V7" s="32">
        <f t="shared" si="7"/>
        <v>314</v>
      </c>
    </row>
    <row r="8" spans="1:22" ht="15.75">
      <c r="A8" s="5" t="s">
        <v>21</v>
      </c>
      <c r="B8" s="20">
        <f t="shared" si="1"/>
        <v>290</v>
      </c>
      <c r="C8" s="21">
        <v>90</v>
      </c>
      <c r="D8" s="21">
        <v>88</v>
      </c>
      <c r="E8" s="21">
        <v>112</v>
      </c>
      <c r="F8" s="20">
        <f t="shared" si="2"/>
        <v>248</v>
      </c>
      <c r="G8" s="22">
        <v>87</v>
      </c>
      <c r="H8" s="21">
        <v>176</v>
      </c>
      <c r="I8" s="21">
        <v>72</v>
      </c>
      <c r="J8" s="23" t="s">
        <v>22</v>
      </c>
      <c r="K8" s="26">
        <f t="shared" si="3"/>
        <v>85.517241379310349</v>
      </c>
      <c r="L8" s="21">
        <f t="shared" si="0"/>
        <v>42</v>
      </c>
      <c r="M8" s="21">
        <v>0</v>
      </c>
      <c r="N8" s="23">
        <v>215</v>
      </c>
      <c r="O8" s="23">
        <v>214</v>
      </c>
      <c r="P8" s="6">
        <v>6977936.3300000001</v>
      </c>
      <c r="Q8" s="6">
        <v>3319711</v>
      </c>
      <c r="R8" s="4"/>
      <c r="S8" s="30">
        <f t="shared" si="4"/>
        <v>70.967741935483872</v>
      </c>
      <c r="T8" s="31">
        <f t="shared" si="5"/>
        <v>30</v>
      </c>
      <c r="U8" s="31">
        <f t="shared" si="6"/>
        <v>37</v>
      </c>
      <c r="V8" s="32">
        <f t="shared" si="7"/>
        <v>252</v>
      </c>
    </row>
    <row r="9" spans="1:22" ht="15.75">
      <c r="A9" s="5" t="s">
        <v>23</v>
      </c>
      <c r="B9" s="20">
        <f t="shared" si="1"/>
        <v>374</v>
      </c>
      <c r="C9" s="21">
        <v>98</v>
      </c>
      <c r="D9" s="21">
        <v>58</v>
      </c>
      <c r="E9" s="21">
        <v>218</v>
      </c>
      <c r="F9" s="20">
        <f t="shared" si="2"/>
        <v>317</v>
      </c>
      <c r="G9" s="22">
        <v>162</v>
      </c>
      <c r="H9" s="21">
        <v>209</v>
      </c>
      <c r="I9" s="21">
        <v>108</v>
      </c>
      <c r="J9" s="23"/>
      <c r="K9" s="26">
        <f t="shared" si="3"/>
        <v>84.759358288770045</v>
      </c>
      <c r="L9" s="21">
        <f t="shared" si="0"/>
        <v>57</v>
      </c>
      <c r="M9" s="21">
        <v>0</v>
      </c>
      <c r="N9" s="23">
        <v>259</v>
      </c>
      <c r="O9" s="23">
        <v>233</v>
      </c>
      <c r="P9" s="6">
        <v>7813238.1100000003</v>
      </c>
      <c r="Q9" s="6">
        <v>1489757.47</v>
      </c>
      <c r="R9" s="4"/>
      <c r="S9" s="30">
        <f t="shared" si="4"/>
        <v>65.930599369085172</v>
      </c>
      <c r="T9" s="31">
        <f t="shared" si="5"/>
        <v>38</v>
      </c>
      <c r="U9" s="31">
        <f t="shared" si="6"/>
        <v>47</v>
      </c>
      <c r="V9" s="32">
        <f t="shared" si="7"/>
        <v>306</v>
      </c>
    </row>
    <row r="10" spans="1:22" ht="15.75">
      <c r="A10" s="5" t="s">
        <v>24</v>
      </c>
      <c r="B10" s="20">
        <f t="shared" si="1"/>
        <v>759</v>
      </c>
      <c r="C10" s="21">
        <v>383</v>
      </c>
      <c r="D10" s="21">
        <v>167</v>
      </c>
      <c r="E10" s="21">
        <v>209</v>
      </c>
      <c r="F10" s="20">
        <f t="shared" si="2"/>
        <v>752</v>
      </c>
      <c r="G10" s="22">
        <v>204</v>
      </c>
      <c r="H10" s="21">
        <v>453</v>
      </c>
      <c r="I10" s="21">
        <v>299</v>
      </c>
      <c r="J10" s="23"/>
      <c r="K10" s="26">
        <f t="shared" si="3"/>
        <v>99.077733860342548</v>
      </c>
      <c r="L10" s="21">
        <f t="shared" si="0"/>
        <v>7</v>
      </c>
      <c r="M10" s="21">
        <v>0</v>
      </c>
      <c r="N10" s="23">
        <v>587</v>
      </c>
      <c r="O10" s="23">
        <v>481</v>
      </c>
      <c r="P10" s="6">
        <v>16130772</v>
      </c>
      <c r="Q10" s="6">
        <v>8114721.9900000002</v>
      </c>
      <c r="R10" s="4"/>
      <c r="S10" s="30">
        <f t="shared" si="4"/>
        <v>60.23936170212766</v>
      </c>
      <c r="T10" s="31">
        <f t="shared" si="5"/>
        <v>4</v>
      </c>
      <c r="U10" s="31">
        <f t="shared" si="6"/>
        <v>5</v>
      </c>
      <c r="V10" s="32">
        <f t="shared" si="7"/>
        <v>592</v>
      </c>
    </row>
    <row r="11" spans="1:22" ht="15.75">
      <c r="A11" s="5" t="s">
        <v>25</v>
      </c>
      <c r="B11" s="20">
        <f t="shared" si="1"/>
        <v>330</v>
      </c>
      <c r="C11" s="21">
        <v>143</v>
      </c>
      <c r="D11" s="21">
        <v>49</v>
      </c>
      <c r="E11" s="21">
        <v>138</v>
      </c>
      <c r="F11" s="20">
        <f t="shared" si="2"/>
        <v>316</v>
      </c>
      <c r="G11" s="22">
        <v>121</v>
      </c>
      <c r="H11" s="21">
        <v>280</v>
      </c>
      <c r="I11" s="21">
        <v>36</v>
      </c>
      <c r="J11" s="23"/>
      <c r="K11" s="26">
        <f t="shared" si="3"/>
        <v>95.757575757575751</v>
      </c>
      <c r="L11" s="21">
        <f t="shared" si="0"/>
        <v>14</v>
      </c>
      <c r="M11" s="21">
        <v>0</v>
      </c>
      <c r="N11" s="23">
        <v>288</v>
      </c>
      <c r="O11" s="23">
        <v>279</v>
      </c>
      <c r="P11" s="6">
        <v>5682493.6200000001</v>
      </c>
      <c r="Q11" s="6"/>
      <c r="R11" s="4"/>
      <c r="S11" s="30">
        <f t="shared" si="4"/>
        <v>88.60759493670885</v>
      </c>
      <c r="T11" s="31">
        <f t="shared" si="5"/>
        <v>12</v>
      </c>
      <c r="U11" s="31">
        <f t="shared" si="6"/>
        <v>12</v>
      </c>
      <c r="V11" s="32">
        <f t="shared" si="7"/>
        <v>300</v>
      </c>
    </row>
    <row r="12" spans="1:22" ht="15.75">
      <c r="A12" s="5" t="s">
        <v>26</v>
      </c>
      <c r="B12" s="20">
        <f t="shared" si="1"/>
        <v>191</v>
      </c>
      <c r="C12" s="21">
        <v>118</v>
      </c>
      <c r="D12" s="21">
        <v>14</v>
      </c>
      <c r="E12" s="21">
        <v>59</v>
      </c>
      <c r="F12" s="20">
        <f t="shared" si="2"/>
        <v>186</v>
      </c>
      <c r="G12" s="22">
        <v>56</v>
      </c>
      <c r="H12" s="21">
        <v>158</v>
      </c>
      <c r="I12" s="21">
        <v>28</v>
      </c>
      <c r="J12" s="23"/>
      <c r="K12" s="26">
        <f t="shared" si="3"/>
        <v>97.382198952879577</v>
      </c>
      <c r="L12" s="21">
        <f t="shared" si="0"/>
        <v>5</v>
      </c>
      <c r="M12" s="21">
        <v>0</v>
      </c>
      <c r="N12" s="23">
        <v>205</v>
      </c>
      <c r="O12" s="23">
        <v>170</v>
      </c>
      <c r="P12" s="6">
        <v>5738764.5099999998</v>
      </c>
      <c r="Q12" s="6">
        <v>2452619.7200000002</v>
      </c>
      <c r="R12" s="4"/>
      <c r="S12" s="30">
        <f t="shared" si="4"/>
        <v>84.946236559139791</v>
      </c>
      <c r="T12" s="31">
        <f t="shared" si="5"/>
        <v>4</v>
      </c>
      <c r="U12" s="31">
        <f t="shared" si="6"/>
        <v>5</v>
      </c>
      <c r="V12" s="32">
        <f t="shared" si="7"/>
        <v>210</v>
      </c>
    </row>
    <row r="13" spans="1:22" ht="15.75">
      <c r="A13" s="5" t="s">
        <v>27</v>
      </c>
      <c r="B13" s="20">
        <f t="shared" si="1"/>
        <v>423</v>
      </c>
      <c r="C13" s="21">
        <v>140</v>
      </c>
      <c r="D13" s="21">
        <v>124</v>
      </c>
      <c r="E13" s="21">
        <v>159</v>
      </c>
      <c r="F13" s="20">
        <f t="shared" si="2"/>
        <v>419</v>
      </c>
      <c r="G13" s="22">
        <v>155</v>
      </c>
      <c r="H13" s="21">
        <v>316</v>
      </c>
      <c r="I13" s="21">
        <v>103</v>
      </c>
      <c r="J13" s="23"/>
      <c r="K13" s="26">
        <f t="shared" si="3"/>
        <v>99.054373522458633</v>
      </c>
      <c r="L13" s="21">
        <f t="shared" si="0"/>
        <v>4</v>
      </c>
      <c r="M13" s="21">
        <v>0</v>
      </c>
      <c r="N13" s="23">
        <v>393</v>
      </c>
      <c r="O13" s="23">
        <v>355</v>
      </c>
      <c r="P13" s="6">
        <v>12244461.68</v>
      </c>
      <c r="Q13" s="6">
        <v>4869848.55</v>
      </c>
      <c r="R13" s="4"/>
      <c r="S13" s="30">
        <f t="shared" si="4"/>
        <v>75.417661097852033</v>
      </c>
      <c r="T13" s="31">
        <f t="shared" si="5"/>
        <v>3</v>
      </c>
      <c r="U13" s="31">
        <f t="shared" si="6"/>
        <v>4</v>
      </c>
      <c r="V13" s="32">
        <f t="shared" si="7"/>
        <v>397</v>
      </c>
    </row>
    <row r="14" spans="1:22" ht="15.75">
      <c r="A14" s="5" t="s">
        <v>28</v>
      </c>
      <c r="B14" s="20">
        <f t="shared" si="1"/>
        <v>1605</v>
      </c>
      <c r="C14" s="21">
        <v>246</v>
      </c>
      <c r="D14" s="21">
        <v>395</v>
      </c>
      <c r="E14" s="21">
        <v>964</v>
      </c>
      <c r="F14" s="20">
        <f t="shared" si="2"/>
        <v>1069</v>
      </c>
      <c r="G14" s="22">
        <v>638</v>
      </c>
      <c r="H14" s="21">
        <v>550</v>
      </c>
      <c r="I14" s="21">
        <v>519</v>
      </c>
      <c r="J14" s="23"/>
      <c r="K14" s="26">
        <f t="shared" si="3"/>
        <v>66.604361370716518</v>
      </c>
      <c r="L14" s="21">
        <f t="shared" si="0"/>
        <v>536</v>
      </c>
      <c r="M14" s="21">
        <v>0</v>
      </c>
      <c r="N14" s="23">
        <v>639</v>
      </c>
      <c r="O14" s="23">
        <v>638</v>
      </c>
      <c r="P14" s="6">
        <v>22426236.98</v>
      </c>
      <c r="Q14" s="6"/>
      <c r="R14" s="4"/>
      <c r="S14" s="30">
        <f t="shared" si="4"/>
        <v>51.449953227315248</v>
      </c>
      <c r="T14" s="31">
        <f t="shared" si="5"/>
        <v>276</v>
      </c>
      <c r="U14" s="31">
        <f t="shared" si="6"/>
        <v>321</v>
      </c>
      <c r="V14" s="32">
        <f t="shared" si="7"/>
        <v>960</v>
      </c>
    </row>
    <row r="15" spans="1:22" ht="15.75">
      <c r="A15" s="5" t="s">
        <v>29</v>
      </c>
      <c r="B15" s="20">
        <f t="shared" si="1"/>
        <v>364</v>
      </c>
      <c r="C15" s="21">
        <v>187</v>
      </c>
      <c r="D15" s="21">
        <v>51</v>
      </c>
      <c r="E15" s="21">
        <v>126</v>
      </c>
      <c r="F15" s="20">
        <f t="shared" si="2"/>
        <v>256</v>
      </c>
      <c r="G15" s="22">
        <v>56</v>
      </c>
      <c r="H15" s="21">
        <v>210</v>
      </c>
      <c r="I15" s="21">
        <v>46</v>
      </c>
      <c r="J15" s="23"/>
      <c r="K15" s="26">
        <f t="shared" si="3"/>
        <v>70.329670329670336</v>
      </c>
      <c r="L15" s="21">
        <f t="shared" si="0"/>
        <v>108</v>
      </c>
      <c r="M15" s="21">
        <v>0</v>
      </c>
      <c r="N15" s="23">
        <v>280</v>
      </c>
      <c r="O15" s="23">
        <v>280</v>
      </c>
      <c r="P15" s="6">
        <v>9766971.9499999993</v>
      </c>
      <c r="Q15" s="6">
        <v>3608424.44</v>
      </c>
      <c r="R15" s="4"/>
      <c r="S15" s="30">
        <f t="shared" si="4"/>
        <v>82.03125</v>
      </c>
      <c r="T15" s="31">
        <f t="shared" si="5"/>
        <v>89</v>
      </c>
      <c r="U15" s="31">
        <f t="shared" si="6"/>
        <v>119</v>
      </c>
      <c r="V15" s="32">
        <f t="shared" si="7"/>
        <v>399</v>
      </c>
    </row>
    <row r="16" spans="1:22" ht="15.75">
      <c r="A16" s="5" t="s">
        <v>30</v>
      </c>
      <c r="B16" s="20">
        <f t="shared" si="1"/>
        <v>351</v>
      </c>
      <c r="C16" s="21">
        <v>100</v>
      </c>
      <c r="D16" s="21">
        <v>114</v>
      </c>
      <c r="E16" s="21">
        <v>137</v>
      </c>
      <c r="F16" s="20">
        <f t="shared" si="2"/>
        <v>338</v>
      </c>
      <c r="G16" s="22">
        <v>132</v>
      </c>
      <c r="H16" s="21">
        <v>242</v>
      </c>
      <c r="I16" s="21">
        <v>96</v>
      </c>
      <c r="J16" s="23" t="s">
        <v>31</v>
      </c>
      <c r="K16" s="26">
        <f t="shared" si="3"/>
        <v>96.296296296296291</v>
      </c>
      <c r="L16" s="21">
        <f t="shared" si="0"/>
        <v>13</v>
      </c>
      <c r="M16" s="21">
        <v>0</v>
      </c>
      <c r="N16" s="23">
        <v>339</v>
      </c>
      <c r="O16" s="23">
        <v>304</v>
      </c>
      <c r="P16" s="6">
        <v>9985862.6799999997</v>
      </c>
      <c r="Q16" s="6">
        <v>3206841.54</v>
      </c>
      <c r="R16" s="4"/>
      <c r="S16" s="30">
        <f t="shared" si="4"/>
        <v>71.597633136094672</v>
      </c>
      <c r="T16" s="31">
        <f t="shared" si="5"/>
        <v>9</v>
      </c>
      <c r="U16" s="31">
        <f t="shared" si="6"/>
        <v>13</v>
      </c>
      <c r="V16" s="32">
        <f t="shared" si="7"/>
        <v>352</v>
      </c>
    </row>
    <row r="17" spans="1:22" ht="15.75">
      <c r="A17" s="5" t="s">
        <v>32</v>
      </c>
      <c r="B17" s="20">
        <f t="shared" si="1"/>
        <v>516</v>
      </c>
      <c r="C17" s="21">
        <v>231</v>
      </c>
      <c r="D17" s="21">
        <v>97</v>
      </c>
      <c r="E17" s="21">
        <v>188</v>
      </c>
      <c r="F17" s="20">
        <f t="shared" si="2"/>
        <v>499</v>
      </c>
      <c r="G17" s="22">
        <v>185</v>
      </c>
      <c r="H17" s="21">
        <v>317</v>
      </c>
      <c r="I17" s="21">
        <v>182</v>
      </c>
      <c r="J17" s="23" t="s">
        <v>31</v>
      </c>
      <c r="K17" s="26">
        <f t="shared" si="3"/>
        <v>96.705426356589157</v>
      </c>
      <c r="L17" s="21">
        <f t="shared" si="0"/>
        <v>17</v>
      </c>
      <c r="M17" s="21">
        <v>0</v>
      </c>
      <c r="N17" s="23">
        <v>391</v>
      </c>
      <c r="O17" s="23">
        <v>364</v>
      </c>
      <c r="P17" s="6">
        <v>12219143.390000001</v>
      </c>
      <c r="Q17" s="6">
        <v>4252441.84</v>
      </c>
      <c r="R17" s="4"/>
      <c r="S17" s="30">
        <f t="shared" si="4"/>
        <v>63.527054108216433</v>
      </c>
      <c r="T17" s="31">
        <f t="shared" si="5"/>
        <v>11</v>
      </c>
      <c r="U17" s="31">
        <f t="shared" si="6"/>
        <v>14</v>
      </c>
      <c r="V17" s="32">
        <f t="shared" si="7"/>
        <v>405</v>
      </c>
    </row>
    <row r="18" spans="1:22" ht="15.75">
      <c r="A18" s="5" t="s">
        <v>33</v>
      </c>
      <c r="B18" s="20">
        <f t="shared" si="1"/>
        <v>274</v>
      </c>
      <c r="C18" s="21">
        <v>112</v>
      </c>
      <c r="D18" s="21">
        <v>75</v>
      </c>
      <c r="E18" s="21">
        <v>87</v>
      </c>
      <c r="F18" s="20">
        <f t="shared" si="2"/>
        <v>269</v>
      </c>
      <c r="G18" s="22">
        <v>87</v>
      </c>
      <c r="H18" s="21">
        <v>195</v>
      </c>
      <c r="I18" s="21">
        <v>74</v>
      </c>
      <c r="J18" s="23"/>
      <c r="K18" s="26">
        <f t="shared" si="3"/>
        <v>98.175182481751818</v>
      </c>
      <c r="L18" s="21">
        <f t="shared" si="0"/>
        <v>5</v>
      </c>
      <c r="M18" s="21">
        <v>0</v>
      </c>
      <c r="N18" s="23">
        <v>245</v>
      </c>
      <c r="O18" s="23">
        <v>228</v>
      </c>
      <c r="P18" s="6">
        <v>7400740</v>
      </c>
      <c r="Q18" s="6">
        <v>3929637.57</v>
      </c>
      <c r="R18" s="4"/>
      <c r="S18" s="30">
        <f t="shared" si="4"/>
        <v>72.490706319702596</v>
      </c>
      <c r="T18" s="31">
        <f t="shared" si="5"/>
        <v>4</v>
      </c>
      <c r="U18" s="31">
        <f t="shared" si="6"/>
        <v>5</v>
      </c>
      <c r="V18" s="32">
        <f t="shared" si="7"/>
        <v>250</v>
      </c>
    </row>
    <row r="19" spans="1:22" ht="15.75">
      <c r="A19" s="5" t="s">
        <v>34</v>
      </c>
      <c r="B19" s="20">
        <f t="shared" si="1"/>
        <v>960</v>
      </c>
      <c r="C19" s="21">
        <v>278</v>
      </c>
      <c r="D19" s="21">
        <v>368</v>
      </c>
      <c r="E19" s="21">
        <v>314</v>
      </c>
      <c r="F19" s="20">
        <f t="shared" si="2"/>
        <v>822</v>
      </c>
      <c r="G19" s="22">
        <v>254</v>
      </c>
      <c r="H19" s="21">
        <v>680</v>
      </c>
      <c r="I19" s="21">
        <v>142</v>
      </c>
      <c r="J19" s="23"/>
      <c r="K19" s="26">
        <f t="shared" si="3"/>
        <v>85.625</v>
      </c>
      <c r="L19" s="21">
        <f>B19-F19</f>
        <v>138</v>
      </c>
      <c r="M19" s="21">
        <v>0</v>
      </c>
      <c r="N19" s="23">
        <v>877</v>
      </c>
      <c r="O19" s="23">
        <v>877</v>
      </c>
      <c r="P19" s="6">
        <v>29588170.670000002</v>
      </c>
      <c r="Q19" s="6">
        <v>13557912.960000001</v>
      </c>
      <c r="R19" s="4"/>
      <c r="S19" s="30">
        <f t="shared" si="4"/>
        <v>82.725060827250601</v>
      </c>
      <c r="T19" s="31">
        <f t="shared" si="5"/>
        <v>114</v>
      </c>
      <c r="U19" s="31">
        <f t="shared" si="6"/>
        <v>147</v>
      </c>
      <c r="V19" s="32">
        <f t="shared" si="7"/>
        <v>1024</v>
      </c>
    </row>
    <row r="20" spans="1:22" ht="15.75">
      <c r="A20" s="5" t="s">
        <v>35</v>
      </c>
      <c r="B20" s="20">
        <f t="shared" si="1"/>
        <v>738</v>
      </c>
      <c r="C20" s="21">
        <v>433</v>
      </c>
      <c r="D20" s="21">
        <v>60</v>
      </c>
      <c r="E20" s="21">
        <v>245</v>
      </c>
      <c r="F20" s="20">
        <f t="shared" si="2"/>
        <v>607</v>
      </c>
      <c r="G20" s="22">
        <v>145</v>
      </c>
      <c r="H20" s="21">
        <v>435</v>
      </c>
      <c r="I20" s="21">
        <v>172</v>
      </c>
      <c r="J20" s="23"/>
      <c r="K20" s="26">
        <f t="shared" si="3"/>
        <v>82.249322493224923</v>
      </c>
      <c r="L20" s="21">
        <f t="shared" ref="L20:L36" si="8">B20-F20</f>
        <v>131</v>
      </c>
      <c r="M20" s="21">
        <v>0</v>
      </c>
      <c r="N20" s="23">
        <v>502</v>
      </c>
      <c r="O20" s="23">
        <v>502</v>
      </c>
      <c r="P20" s="6">
        <v>17126015.649999999</v>
      </c>
      <c r="Q20" s="6">
        <v>5976792.8099999996</v>
      </c>
      <c r="R20" s="4"/>
      <c r="S20" s="30">
        <f t="shared" si="4"/>
        <v>71.663920922570014</v>
      </c>
      <c r="T20" s="31">
        <f t="shared" si="5"/>
        <v>94</v>
      </c>
      <c r="U20" s="31">
        <f t="shared" si="6"/>
        <v>108</v>
      </c>
      <c r="V20" s="32">
        <f t="shared" si="7"/>
        <v>610</v>
      </c>
    </row>
    <row r="21" spans="1:22" ht="15.75">
      <c r="A21" s="5" t="s">
        <v>36</v>
      </c>
      <c r="B21" s="20">
        <f t="shared" si="1"/>
        <v>438</v>
      </c>
      <c r="C21" s="21">
        <v>181</v>
      </c>
      <c r="D21" s="21">
        <v>95</v>
      </c>
      <c r="E21" s="21">
        <v>162</v>
      </c>
      <c r="F21" s="20">
        <f t="shared" si="2"/>
        <v>431</v>
      </c>
      <c r="G21" s="22">
        <v>159</v>
      </c>
      <c r="H21" s="21">
        <v>328</v>
      </c>
      <c r="I21" s="21">
        <v>103</v>
      </c>
      <c r="J21" s="23"/>
      <c r="K21" s="26">
        <f t="shared" si="3"/>
        <v>98.401826484018258</v>
      </c>
      <c r="L21" s="21">
        <f t="shared" si="8"/>
        <v>7</v>
      </c>
      <c r="M21" s="21">
        <v>0</v>
      </c>
      <c r="N21" s="23">
        <v>414</v>
      </c>
      <c r="O21" s="23">
        <v>338</v>
      </c>
      <c r="P21" s="6">
        <v>10190455.449999999</v>
      </c>
      <c r="Q21" s="6">
        <v>4134054.46</v>
      </c>
      <c r="R21" s="4"/>
      <c r="S21" s="30">
        <f t="shared" si="4"/>
        <v>76.102088167053367</v>
      </c>
      <c r="T21" s="31">
        <f t="shared" si="5"/>
        <v>5</v>
      </c>
      <c r="U21" s="31">
        <f t="shared" si="6"/>
        <v>6</v>
      </c>
      <c r="V21" s="32">
        <f t="shared" si="7"/>
        <v>420</v>
      </c>
    </row>
    <row r="22" spans="1:22" ht="15.75">
      <c r="A22" s="5" t="s">
        <v>37</v>
      </c>
      <c r="B22" s="20">
        <f t="shared" si="1"/>
        <v>415</v>
      </c>
      <c r="C22" s="21">
        <v>249</v>
      </c>
      <c r="D22" s="21">
        <v>27</v>
      </c>
      <c r="E22" s="21">
        <v>139</v>
      </c>
      <c r="F22" s="20">
        <f t="shared" si="2"/>
        <v>401</v>
      </c>
      <c r="G22" s="22">
        <v>131</v>
      </c>
      <c r="H22" s="21">
        <v>292</v>
      </c>
      <c r="I22" s="21">
        <v>109</v>
      </c>
      <c r="J22" s="23" t="s">
        <v>31</v>
      </c>
      <c r="K22" s="26">
        <f t="shared" si="3"/>
        <v>96.626506024096386</v>
      </c>
      <c r="L22" s="21">
        <f t="shared" si="8"/>
        <v>14</v>
      </c>
      <c r="M22" s="21">
        <v>0</v>
      </c>
      <c r="N22" s="23">
        <v>368</v>
      </c>
      <c r="O22" s="23">
        <v>341</v>
      </c>
      <c r="P22" s="6">
        <v>11267191.77</v>
      </c>
      <c r="Q22" s="6">
        <v>5959197.9299999997</v>
      </c>
      <c r="R22" s="4"/>
      <c r="S22" s="30">
        <f t="shared" si="4"/>
        <v>72.817955112219451</v>
      </c>
      <c r="T22" s="31">
        <f t="shared" si="5"/>
        <v>10</v>
      </c>
      <c r="U22" s="31">
        <f t="shared" si="6"/>
        <v>13</v>
      </c>
      <c r="V22" s="32">
        <f t="shared" si="7"/>
        <v>381</v>
      </c>
    </row>
    <row r="23" spans="1:22" ht="15.75">
      <c r="A23" s="5" t="s">
        <v>38</v>
      </c>
      <c r="B23" s="20">
        <f t="shared" si="1"/>
        <v>686</v>
      </c>
      <c r="C23" s="21">
        <v>296</v>
      </c>
      <c r="D23" s="21">
        <v>92</v>
      </c>
      <c r="E23" s="21">
        <v>298</v>
      </c>
      <c r="F23" s="20">
        <f t="shared" si="2"/>
        <v>609</v>
      </c>
      <c r="G23" s="22">
        <v>254</v>
      </c>
      <c r="H23" s="21">
        <v>427</v>
      </c>
      <c r="I23" s="21">
        <v>182</v>
      </c>
      <c r="J23" s="23"/>
      <c r="K23" s="26">
        <f t="shared" si="3"/>
        <v>88.775510204081627</v>
      </c>
      <c r="L23" s="21">
        <f t="shared" si="8"/>
        <v>77</v>
      </c>
      <c r="M23" s="21">
        <v>0</v>
      </c>
      <c r="N23" s="23">
        <v>518</v>
      </c>
      <c r="O23" s="23">
        <v>490</v>
      </c>
      <c r="P23" s="6">
        <v>16128434.140000001</v>
      </c>
      <c r="Q23" s="6">
        <v>3976446.4</v>
      </c>
      <c r="R23" s="4"/>
      <c r="S23" s="30">
        <f t="shared" si="4"/>
        <v>70.114942528735639</v>
      </c>
      <c r="T23" s="31">
        <f t="shared" si="5"/>
        <v>54</v>
      </c>
      <c r="U23" s="31">
        <f t="shared" si="6"/>
        <v>66</v>
      </c>
      <c r="V23" s="32">
        <f t="shared" si="7"/>
        <v>584</v>
      </c>
    </row>
    <row r="24" spans="1:22" ht="15.75">
      <c r="A24" s="5" t="s">
        <v>39</v>
      </c>
      <c r="B24" s="20">
        <f t="shared" si="1"/>
        <v>489</v>
      </c>
      <c r="C24" s="21">
        <v>281</v>
      </c>
      <c r="D24" s="21">
        <v>76</v>
      </c>
      <c r="E24" s="21">
        <v>132</v>
      </c>
      <c r="F24" s="20">
        <f t="shared" si="2"/>
        <v>460</v>
      </c>
      <c r="G24" s="22">
        <v>122</v>
      </c>
      <c r="H24" s="21">
        <v>359</v>
      </c>
      <c r="I24" s="21">
        <v>101</v>
      </c>
      <c r="J24" s="23"/>
      <c r="K24" s="26">
        <f t="shared" si="3"/>
        <v>94.069529652351733</v>
      </c>
      <c r="L24" s="21">
        <f t="shared" si="8"/>
        <v>29</v>
      </c>
      <c r="M24" s="21">
        <v>0</v>
      </c>
      <c r="N24" s="23">
        <v>460</v>
      </c>
      <c r="O24" s="23">
        <v>400</v>
      </c>
      <c r="P24" s="6">
        <v>11342599</v>
      </c>
      <c r="Q24" s="6">
        <v>7575860.5300000003</v>
      </c>
      <c r="R24" s="4"/>
      <c r="S24" s="30">
        <f t="shared" si="4"/>
        <v>78.043478260869563</v>
      </c>
      <c r="T24" s="31">
        <f t="shared" si="5"/>
        <v>23</v>
      </c>
      <c r="U24" s="31">
        <f t="shared" si="6"/>
        <v>29</v>
      </c>
      <c r="V24" s="32">
        <f t="shared" si="7"/>
        <v>489</v>
      </c>
    </row>
    <row r="25" spans="1:22" ht="15.75">
      <c r="A25" s="5" t="s">
        <v>40</v>
      </c>
      <c r="B25" s="20">
        <f t="shared" si="1"/>
        <v>466</v>
      </c>
      <c r="C25" s="21">
        <v>195</v>
      </c>
      <c r="D25" s="21">
        <v>128</v>
      </c>
      <c r="E25" s="21">
        <v>143</v>
      </c>
      <c r="F25" s="20">
        <f t="shared" si="2"/>
        <v>438</v>
      </c>
      <c r="G25" s="22">
        <v>123</v>
      </c>
      <c r="H25" s="21">
        <v>319</v>
      </c>
      <c r="I25" s="21">
        <v>119</v>
      </c>
      <c r="J25" s="23"/>
      <c r="K25" s="26">
        <f t="shared" si="3"/>
        <v>93.991416309012877</v>
      </c>
      <c r="L25" s="21">
        <f t="shared" si="8"/>
        <v>28</v>
      </c>
      <c r="M25" s="21">
        <v>0</v>
      </c>
      <c r="N25" s="23">
        <v>388</v>
      </c>
      <c r="O25" s="23">
        <v>310</v>
      </c>
      <c r="P25" s="6">
        <v>10732025.17</v>
      </c>
      <c r="Q25" s="6">
        <v>4771832.25</v>
      </c>
      <c r="R25" s="4"/>
      <c r="S25" s="30">
        <f t="shared" si="4"/>
        <v>72.831050228310502</v>
      </c>
      <c r="T25" s="31">
        <f t="shared" si="5"/>
        <v>20</v>
      </c>
      <c r="U25" s="31">
        <f t="shared" si="6"/>
        <v>24</v>
      </c>
      <c r="V25" s="32">
        <f t="shared" si="7"/>
        <v>412</v>
      </c>
    </row>
    <row r="26" spans="1:22" ht="15.75">
      <c r="A26" s="5" t="s">
        <v>41</v>
      </c>
      <c r="B26" s="20">
        <f t="shared" si="1"/>
        <v>607</v>
      </c>
      <c r="C26" s="21">
        <v>262</v>
      </c>
      <c r="D26" s="21">
        <v>147</v>
      </c>
      <c r="E26" s="21">
        <v>198</v>
      </c>
      <c r="F26" s="20">
        <f t="shared" si="2"/>
        <v>579</v>
      </c>
      <c r="G26" s="22">
        <v>140</v>
      </c>
      <c r="H26" s="21">
        <v>552</v>
      </c>
      <c r="I26" s="21">
        <v>27</v>
      </c>
      <c r="J26" s="23"/>
      <c r="K26" s="26">
        <f t="shared" si="3"/>
        <v>95.387149917627681</v>
      </c>
      <c r="L26" s="21">
        <f t="shared" si="8"/>
        <v>28</v>
      </c>
      <c r="M26" s="21">
        <v>0</v>
      </c>
      <c r="N26" s="23">
        <v>661</v>
      </c>
      <c r="O26" s="23">
        <v>660</v>
      </c>
      <c r="P26" s="6">
        <v>21340704.879999999</v>
      </c>
      <c r="Q26" s="6">
        <v>8902640.9700000007</v>
      </c>
      <c r="R26" s="4"/>
      <c r="S26" s="30">
        <f t="shared" si="4"/>
        <v>95.336787564766837</v>
      </c>
      <c r="T26" s="31">
        <f t="shared" si="5"/>
        <v>27</v>
      </c>
      <c r="U26" s="31">
        <f t="shared" si="6"/>
        <v>32</v>
      </c>
      <c r="V26" s="32">
        <f t="shared" si="7"/>
        <v>693</v>
      </c>
    </row>
    <row r="27" spans="1:22" ht="15.75">
      <c r="A27" s="5" t="s">
        <v>42</v>
      </c>
      <c r="B27" s="20">
        <f t="shared" si="1"/>
        <v>321</v>
      </c>
      <c r="C27" s="21">
        <v>183</v>
      </c>
      <c r="D27" s="21">
        <v>79</v>
      </c>
      <c r="E27" s="21">
        <v>59</v>
      </c>
      <c r="F27" s="20">
        <f t="shared" si="2"/>
        <v>315</v>
      </c>
      <c r="G27" s="22">
        <v>58</v>
      </c>
      <c r="H27" s="21">
        <v>266</v>
      </c>
      <c r="I27" s="21">
        <v>49</v>
      </c>
      <c r="J27" s="23" t="s">
        <v>31</v>
      </c>
      <c r="K27" s="26">
        <f t="shared" si="3"/>
        <v>98.130841121495322</v>
      </c>
      <c r="L27" s="21">
        <f t="shared" si="8"/>
        <v>6</v>
      </c>
      <c r="M27" s="21">
        <v>0</v>
      </c>
      <c r="N27" s="23">
        <v>346</v>
      </c>
      <c r="O27" s="23">
        <v>337</v>
      </c>
      <c r="P27" s="6">
        <v>11019420.369999999</v>
      </c>
      <c r="Q27" s="6"/>
      <c r="R27" s="4"/>
      <c r="S27" s="30">
        <f t="shared" si="4"/>
        <v>84.444444444444443</v>
      </c>
      <c r="T27" s="31">
        <f t="shared" si="5"/>
        <v>5</v>
      </c>
      <c r="U27" s="31">
        <f t="shared" si="6"/>
        <v>7</v>
      </c>
      <c r="V27" s="32">
        <f t="shared" si="7"/>
        <v>353</v>
      </c>
    </row>
    <row r="28" spans="1:22" ht="15.75">
      <c r="A28" s="5" t="s">
        <v>43</v>
      </c>
      <c r="B28" s="20">
        <f t="shared" si="1"/>
        <v>591</v>
      </c>
      <c r="C28" s="21">
        <v>310</v>
      </c>
      <c r="D28" s="21">
        <v>81</v>
      </c>
      <c r="E28" s="21">
        <v>200</v>
      </c>
      <c r="F28" s="20">
        <f t="shared" si="2"/>
        <v>475</v>
      </c>
      <c r="G28" s="22">
        <v>139</v>
      </c>
      <c r="H28" s="21">
        <v>358</v>
      </c>
      <c r="I28" s="21">
        <v>117</v>
      </c>
      <c r="J28" s="23" t="s">
        <v>31</v>
      </c>
      <c r="K28" s="26">
        <f t="shared" si="3"/>
        <v>80.372250423011849</v>
      </c>
      <c r="L28" s="21">
        <f t="shared" si="8"/>
        <v>116</v>
      </c>
      <c r="M28" s="21">
        <v>0</v>
      </c>
      <c r="N28" s="23">
        <v>486</v>
      </c>
      <c r="O28" s="23">
        <v>469</v>
      </c>
      <c r="P28" s="6">
        <v>16452796.85</v>
      </c>
      <c r="Q28" s="6">
        <v>6147119.9400000004</v>
      </c>
      <c r="R28" s="4"/>
      <c r="S28" s="30">
        <f t="shared" si="4"/>
        <v>75.368421052631575</v>
      </c>
      <c r="T28" s="31">
        <f t="shared" si="5"/>
        <v>87</v>
      </c>
      <c r="U28" s="31">
        <f t="shared" si="6"/>
        <v>118</v>
      </c>
      <c r="V28" s="32">
        <f t="shared" si="7"/>
        <v>604</v>
      </c>
    </row>
    <row r="29" spans="1:22" ht="15.75">
      <c r="A29" s="5" t="s">
        <v>44</v>
      </c>
      <c r="B29" s="20">
        <f t="shared" si="1"/>
        <v>229</v>
      </c>
      <c r="C29" s="21">
        <v>66</v>
      </c>
      <c r="D29" s="21">
        <v>120</v>
      </c>
      <c r="E29" s="21">
        <v>43</v>
      </c>
      <c r="F29" s="20">
        <f t="shared" si="2"/>
        <v>223</v>
      </c>
      <c r="G29" s="22">
        <v>42</v>
      </c>
      <c r="H29" s="21">
        <v>192</v>
      </c>
      <c r="I29" s="21">
        <v>31</v>
      </c>
      <c r="J29" s="23"/>
      <c r="K29" s="26">
        <f t="shared" si="3"/>
        <v>97.379912663755462</v>
      </c>
      <c r="L29" s="21">
        <f t="shared" si="8"/>
        <v>6</v>
      </c>
      <c r="M29" s="21">
        <v>0</v>
      </c>
      <c r="N29" s="23">
        <v>238</v>
      </c>
      <c r="O29" s="23">
        <v>238</v>
      </c>
      <c r="P29" s="6">
        <v>7961883.8799999999</v>
      </c>
      <c r="Q29" s="6">
        <v>3732921.36</v>
      </c>
      <c r="R29" s="4"/>
      <c r="S29" s="30">
        <f t="shared" si="4"/>
        <v>86.098654708520186</v>
      </c>
      <c r="T29" s="31">
        <f t="shared" si="5"/>
        <v>5</v>
      </c>
      <c r="U29" s="31">
        <f t="shared" si="6"/>
        <v>6</v>
      </c>
      <c r="V29" s="32">
        <f t="shared" si="7"/>
        <v>244</v>
      </c>
    </row>
    <row r="30" spans="1:22" ht="15.75">
      <c r="A30" s="5" t="s">
        <v>45</v>
      </c>
      <c r="B30" s="20">
        <f t="shared" si="1"/>
        <v>295</v>
      </c>
      <c r="C30" s="21">
        <v>161</v>
      </c>
      <c r="D30" s="21">
        <v>86</v>
      </c>
      <c r="E30" s="21">
        <v>48</v>
      </c>
      <c r="F30" s="20">
        <f t="shared" si="2"/>
        <v>278</v>
      </c>
      <c r="G30" s="22">
        <v>41</v>
      </c>
      <c r="H30" s="21">
        <v>233</v>
      </c>
      <c r="I30" s="21">
        <v>45</v>
      </c>
      <c r="J30" s="23" t="s">
        <v>31</v>
      </c>
      <c r="K30" s="26">
        <f t="shared" si="3"/>
        <v>94.237288135593218</v>
      </c>
      <c r="L30" s="21">
        <f t="shared" si="8"/>
        <v>17</v>
      </c>
      <c r="M30" s="21">
        <v>0</v>
      </c>
      <c r="N30" s="23">
        <v>288</v>
      </c>
      <c r="O30" s="23">
        <v>228</v>
      </c>
      <c r="P30" s="6">
        <v>6970798.7000000002</v>
      </c>
      <c r="Q30" s="6">
        <v>4220265.59</v>
      </c>
      <c r="R30" s="4"/>
      <c r="S30" s="30">
        <f t="shared" si="4"/>
        <v>83.812949640287769</v>
      </c>
      <c r="T30" s="31">
        <f t="shared" si="5"/>
        <v>14</v>
      </c>
      <c r="U30" s="31">
        <f t="shared" si="6"/>
        <v>17</v>
      </c>
      <c r="V30" s="32">
        <f t="shared" si="7"/>
        <v>305</v>
      </c>
    </row>
    <row r="31" spans="1:22" ht="15.75">
      <c r="A31" s="5" t="s">
        <v>46</v>
      </c>
      <c r="B31" s="20">
        <f t="shared" si="1"/>
        <v>314</v>
      </c>
      <c r="C31" s="21">
        <v>240</v>
      </c>
      <c r="D31" s="21">
        <v>8</v>
      </c>
      <c r="E31" s="21">
        <v>66</v>
      </c>
      <c r="F31" s="20">
        <f t="shared" si="2"/>
        <v>300</v>
      </c>
      <c r="G31" s="22">
        <v>39</v>
      </c>
      <c r="H31" s="21">
        <v>261</v>
      </c>
      <c r="I31" s="21">
        <v>39</v>
      </c>
      <c r="J31" s="23"/>
      <c r="K31" s="26">
        <f t="shared" si="3"/>
        <v>95.541401273885356</v>
      </c>
      <c r="L31" s="21">
        <f t="shared" si="8"/>
        <v>14</v>
      </c>
      <c r="M31" s="21">
        <v>0</v>
      </c>
      <c r="N31" s="23">
        <v>334</v>
      </c>
      <c r="O31" s="23">
        <v>334</v>
      </c>
      <c r="P31" s="6">
        <v>10919087.52</v>
      </c>
      <c r="Q31" s="6">
        <v>4641433.26</v>
      </c>
      <c r="R31" s="4"/>
      <c r="S31" s="30">
        <f t="shared" si="4"/>
        <v>87</v>
      </c>
      <c r="T31" s="31">
        <f t="shared" si="5"/>
        <v>12</v>
      </c>
      <c r="U31" s="31">
        <f t="shared" si="6"/>
        <v>15</v>
      </c>
      <c r="V31" s="32">
        <f t="shared" si="7"/>
        <v>349</v>
      </c>
    </row>
    <row r="32" spans="1:22" ht="15.75">
      <c r="A32" s="5" t="s">
        <v>47</v>
      </c>
      <c r="B32" s="20">
        <f t="shared" si="1"/>
        <v>464</v>
      </c>
      <c r="C32" s="21">
        <v>89</v>
      </c>
      <c r="D32" s="21">
        <v>108</v>
      </c>
      <c r="E32" s="21">
        <v>267</v>
      </c>
      <c r="F32" s="20">
        <f t="shared" si="2"/>
        <v>438</v>
      </c>
      <c r="G32" s="22">
        <v>232</v>
      </c>
      <c r="H32" s="21">
        <v>286</v>
      </c>
      <c r="I32" s="21">
        <v>152</v>
      </c>
      <c r="J32" s="23" t="s">
        <v>31</v>
      </c>
      <c r="K32" s="26">
        <f t="shared" si="3"/>
        <v>94.396551724137936</v>
      </c>
      <c r="L32" s="21">
        <f t="shared" si="8"/>
        <v>26</v>
      </c>
      <c r="M32" s="21">
        <v>0</v>
      </c>
      <c r="N32" s="23">
        <v>303</v>
      </c>
      <c r="O32" s="23">
        <v>229</v>
      </c>
      <c r="P32" s="6">
        <v>7348314.5800000001</v>
      </c>
      <c r="Q32" s="6">
        <v>1265070.3700000001</v>
      </c>
      <c r="R32" s="4"/>
      <c r="S32" s="30">
        <f t="shared" si="4"/>
        <v>65.296803652968038</v>
      </c>
      <c r="T32" s="31">
        <f t="shared" si="5"/>
        <v>17</v>
      </c>
      <c r="U32" s="31">
        <f t="shared" si="6"/>
        <v>18</v>
      </c>
      <c r="V32" s="32">
        <f t="shared" si="7"/>
        <v>321</v>
      </c>
    </row>
    <row r="33" spans="1:22" ht="15.75">
      <c r="A33" s="5" t="s">
        <v>48</v>
      </c>
      <c r="B33" s="20">
        <f t="shared" si="1"/>
        <v>2198</v>
      </c>
      <c r="C33" s="21">
        <v>472</v>
      </c>
      <c r="D33" s="21">
        <v>281</v>
      </c>
      <c r="E33" s="21">
        <v>1445</v>
      </c>
      <c r="F33" s="20">
        <f t="shared" si="2"/>
        <v>1654</v>
      </c>
      <c r="G33" s="22">
        <v>984</v>
      </c>
      <c r="H33" s="21">
        <v>957</v>
      </c>
      <c r="I33" s="21">
        <v>697</v>
      </c>
      <c r="J33" s="23" t="s">
        <v>31</v>
      </c>
      <c r="K33" s="26">
        <f t="shared" si="3"/>
        <v>75.250227479526842</v>
      </c>
      <c r="L33" s="21">
        <f t="shared" si="8"/>
        <v>544</v>
      </c>
      <c r="M33" s="21">
        <v>0</v>
      </c>
      <c r="N33" s="23">
        <v>1155</v>
      </c>
      <c r="O33" s="23">
        <v>1059</v>
      </c>
      <c r="P33" s="6">
        <v>35390848.479999997</v>
      </c>
      <c r="Q33" s="6">
        <v>5338996.33</v>
      </c>
      <c r="R33" s="4"/>
      <c r="S33" s="30">
        <f t="shared" si="4"/>
        <v>57.859733978234587</v>
      </c>
      <c r="T33" s="31">
        <f t="shared" si="5"/>
        <v>315</v>
      </c>
      <c r="U33" s="31">
        <f t="shared" si="6"/>
        <v>380</v>
      </c>
      <c r="V33" s="32">
        <f t="shared" si="7"/>
        <v>1535</v>
      </c>
    </row>
    <row r="34" spans="1:22" ht="15.75">
      <c r="A34" s="5" t="s">
        <v>49</v>
      </c>
      <c r="B34" s="20">
        <f t="shared" si="1"/>
        <v>11081</v>
      </c>
      <c r="C34" s="21">
        <v>692</v>
      </c>
      <c r="D34" s="21">
        <v>3054</v>
      </c>
      <c r="E34" s="21">
        <v>7335</v>
      </c>
      <c r="F34" s="22">
        <f t="shared" si="2"/>
        <v>2542</v>
      </c>
      <c r="G34" s="22">
        <v>361</v>
      </c>
      <c r="H34" s="21">
        <v>1808</v>
      </c>
      <c r="I34" s="21">
        <v>734</v>
      </c>
      <c r="J34" s="23"/>
      <c r="K34" s="26">
        <f t="shared" si="3"/>
        <v>22.940167854886742</v>
      </c>
      <c r="L34" s="21">
        <f t="shared" si="8"/>
        <v>8539</v>
      </c>
      <c r="M34" s="21">
        <v>6802</v>
      </c>
      <c r="N34" s="23">
        <v>2218</v>
      </c>
      <c r="O34" s="23">
        <v>1969</v>
      </c>
      <c r="P34" s="6">
        <v>66877245.590000004</v>
      </c>
      <c r="Q34" s="6">
        <v>11337068.99</v>
      </c>
      <c r="R34" s="4"/>
      <c r="S34" s="30">
        <f t="shared" si="4"/>
        <v>71.125098347757671</v>
      </c>
      <c r="T34" s="31">
        <f t="shared" si="5"/>
        <v>6073</v>
      </c>
      <c r="U34" s="31">
        <f t="shared" si="6"/>
        <v>7450</v>
      </c>
      <c r="V34" s="32">
        <f t="shared" si="7"/>
        <v>9668</v>
      </c>
    </row>
    <row r="35" spans="1:22" ht="15.75">
      <c r="A35" s="5" t="s">
        <v>50</v>
      </c>
      <c r="B35" s="20">
        <f t="shared" si="1"/>
        <v>509</v>
      </c>
      <c r="C35" s="21">
        <v>124</v>
      </c>
      <c r="D35" s="21">
        <v>109</v>
      </c>
      <c r="E35" s="21">
        <v>276</v>
      </c>
      <c r="F35" s="22">
        <f t="shared" si="2"/>
        <v>467</v>
      </c>
      <c r="G35" s="22">
        <v>263</v>
      </c>
      <c r="H35" s="21">
        <v>216</v>
      </c>
      <c r="I35" s="21">
        <v>251</v>
      </c>
      <c r="J35" s="23"/>
      <c r="K35" s="26">
        <f t="shared" si="3"/>
        <v>91.748526522593323</v>
      </c>
      <c r="L35" s="21">
        <f t="shared" si="8"/>
        <v>42</v>
      </c>
      <c r="M35" s="21">
        <v>0</v>
      </c>
      <c r="N35" s="23">
        <v>274</v>
      </c>
      <c r="O35" s="23">
        <v>274</v>
      </c>
      <c r="P35" s="6">
        <v>9121817.9299999997</v>
      </c>
      <c r="Q35" s="6">
        <v>3274901.77</v>
      </c>
      <c r="R35" s="4"/>
      <c r="S35" s="30">
        <f t="shared" si="4"/>
        <v>46.252676659528909</v>
      </c>
      <c r="T35" s="31">
        <f t="shared" si="5"/>
        <v>19</v>
      </c>
      <c r="U35" s="31">
        <f t="shared" si="6"/>
        <v>24</v>
      </c>
      <c r="V35" s="32">
        <f t="shared" si="7"/>
        <v>298</v>
      </c>
    </row>
    <row r="36" spans="1:22" ht="15.75">
      <c r="A36" s="5" t="s">
        <v>51</v>
      </c>
      <c r="B36" s="20">
        <f t="shared" si="1"/>
        <v>426</v>
      </c>
      <c r="C36" s="21">
        <v>223</v>
      </c>
      <c r="D36" s="21">
        <v>58</v>
      </c>
      <c r="E36" s="21">
        <v>145</v>
      </c>
      <c r="F36" s="22">
        <f t="shared" si="2"/>
        <v>395</v>
      </c>
      <c r="G36" s="22">
        <v>132</v>
      </c>
      <c r="H36" s="21">
        <v>303</v>
      </c>
      <c r="I36" s="21">
        <v>92</v>
      </c>
      <c r="J36" s="23"/>
      <c r="K36" s="26">
        <f t="shared" si="3"/>
        <v>92.72300469483568</v>
      </c>
      <c r="L36" s="21">
        <f t="shared" si="8"/>
        <v>31</v>
      </c>
      <c r="M36" s="21">
        <v>0</v>
      </c>
      <c r="N36" s="23">
        <v>381</v>
      </c>
      <c r="O36" s="23">
        <v>346</v>
      </c>
      <c r="P36" s="6">
        <v>11923407.960000001</v>
      </c>
      <c r="Q36" s="6">
        <v>5703142.3899999997</v>
      </c>
      <c r="S36" s="30">
        <f t="shared" si="4"/>
        <v>76.708860759493675</v>
      </c>
      <c r="T36" s="31">
        <f t="shared" si="5"/>
        <v>24</v>
      </c>
      <c r="U36" s="31">
        <f t="shared" si="6"/>
        <v>30</v>
      </c>
      <c r="V36" s="32">
        <f t="shared" si="7"/>
        <v>411</v>
      </c>
    </row>
    <row r="37" spans="1:22" s="10" customFormat="1" ht="15.75">
      <c r="A37" s="5" t="s">
        <v>52</v>
      </c>
      <c r="B37" s="20">
        <f t="shared" ref="B37:I37" si="9">SUM(B4:B36)</f>
        <v>28238</v>
      </c>
      <c r="C37" s="22">
        <f t="shared" si="9"/>
        <v>7249</v>
      </c>
      <c r="D37" s="22">
        <f t="shared" si="9"/>
        <v>6583</v>
      </c>
      <c r="E37" s="22">
        <f t="shared" si="9"/>
        <v>14406</v>
      </c>
      <c r="F37" s="22">
        <f t="shared" si="9"/>
        <v>17581</v>
      </c>
      <c r="G37" s="22">
        <f t="shared" si="9"/>
        <v>5962</v>
      </c>
      <c r="H37" s="22">
        <f t="shared" si="9"/>
        <v>12513</v>
      </c>
      <c r="I37" s="22">
        <f t="shared" si="9"/>
        <v>5068</v>
      </c>
      <c r="J37" s="24"/>
      <c r="K37" s="27">
        <f t="shared" si="3"/>
        <v>62.260075076138534</v>
      </c>
      <c r="L37" s="22">
        <f>SUM(L4:L36)</f>
        <v>10657</v>
      </c>
      <c r="M37" s="22">
        <f>SUM(M4:M36)</f>
        <v>6802</v>
      </c>
      <c r="N37" s="24">
        <f>SUM(N4:N36)</f>
        <v>15477</v>
      </c>
      <c r="O37" s="24">
        <f>SUM(O4:O36)</f>
        <v>14079</v>
      </c>
      <c r="P37" s="8">
        <f>SUM(P4:P36)</f>
        <v>466612968.63</v>
      </c>
      <c r="Q37" s="9">
        <f t="shared" ref="Q37" si="10">SUM(Q4:Q36)</f>
        <v>152348833.29999998</v>
      </c>
      <c r="S37" s="30">
        <f t="shared" si="4"/>
        <v>71.173425857459762</v>
      </c>
      <c r="T37" s="8">
        <f>SUM(T4:T36)</f>
        <v>7441</v>
      </c>
      <c r="U37" s="8">
        <f>SUM(U4:U36)</f>
        <v>9127</v>
      </c>
      <c r="V37" s="8">
        <f>SUM(V4:V36)</f>
        <v>24604</v>
      </c>
    </row>
    <row r="38" spans="1:22" ht="11.25" customHeight="1">
      <c r="A38" s="11"/>
      <c r="B38" s="12"/>
      <c r="C38" s="13"/>
      <c r="D38" s="14"/>
      <c r="E38" s="12"/>
      <c r="F38" s="14"/>
      <c r="G38" s="14"/>
      <c r="H38" s="14"/>
      <c r="I38" s="14"/>
      <c r="J38" s="14"/>
      <c r="K38" s="14"/>
      <c r="L38" s="12"/>
      <c r="M38" s="14"/>
      <c r="N38" s="15"/>
      <c r="O38" s="15"/>
    </row>
    <row r="39" spans="1:22" hidden="1">
      <c r="A39" s="16"/>
      <c r="B39" s="12"/>
      <c r="C39" s="15"/>
      <c r="D39" s="15"/>
      <c r="E39" s="15"/>
      <c r="F39" s="15"/>
      <c r="G39" s="15"/>
      <c r="H39" s="15"/>
      <c r="I39" s="15"/>
      <c r="J39" s="15"/>
      <c r="K39" s="17"/>
      <c r="L39" s="15"/>
      <c r="M39" s="15"/>
      <c r="N39" s="15"/>
      <c r="O39" s="15"/>
    </row>
    <row r="40" spans="1:22" ht="15.75">
      <c r="A40" s="87" t="s">
        <v>7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8">
        <f>P37</f>
        <v>466612968.63</v>
      </c>
      <c r="M40" s="88"/>
      <c r="N40" s="89"/>
      <c r="O40" s="89"/>
      <c r="P40" s="18"/>
    </row>
  </sheetData>
  <mergeCells count="13">
    <mergeCell ref="T2:V2"/>
    <mergeCell ref="S2:S3"/>
    <mergeCell ref="P2:Q3"/>
    <mergeCell ref="A1:O1"/>
    <mergeCell ref="A40:K40"/>
    <mergeCell ref="L40:O40"/>
    <mergeCell ref="A2:A3"/>
    <mergeCell ref="B2:E2"/>
    <mergeCell ref="F2:I2"/>
    <mergeCell ref="K2:K3"/>
    <mergeCell ref="L2:L3"/>
    <mergeCell ref="M2:M3"/>
    <mergeCell ref="N2:O2"/>
  </mergeCells>
  <pageMargins left="0" right="0" top="0.35433070866141736" bottom="0" header="0.31496062992125984" footer="0.31496062992125984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сод раб-в</vt:lpstr>
      <vt:lpstr>Лист1</vt:lpstr>
      <vt:lpstr>Лист1!Область_печати</vt:lpstr>
      <vt:lpstr>'сод раб-в'!Область_печати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nikiforova_ni</dc:creator>
  <cp:lastModifiedBy>Belovidova_N</cp:lastModifiedBy>
  <cp:lastPrinted>2021-10-25T13:59:46Z</cp:lastPrinted>
  <dcterms:created xsi:type="dcterms:W3CDTF">2020-07-22T12:14:38Z</dcterms:created>
  <dcterms:modified xsi:type="dcterms:W3CDTF">2021-10-25T13:59:51Z</dcterms:modified>
</cp:coreProperties>
</file>