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90" windowWidth="14880" windowHeight="11820"/>
  </bookViews>
  <sheets>
    <sheet name="Свод" sheetId="3" r:id="rId1"/>
  </sheets>
  <externalReferences>
    <externalReference r:id="rId2"/>
  </externalReferences>
  <definedNames>
    <definedName name="_xlnm._FilterDatabase" localSheetId="0" hidden="1">Свод!$A$7:$M$903</definedName>
    <definedName name="list_rnu_work">'[1]Фильтр работы'!$G$2:$G$1000</definedName>
    <definedName name="_xlnm.Print_Area" localSheetId="0">Свод!$A$1:$M$907</definedName>
  </definedNames>
  <calcPr calcId="125725" refMode="R1C1"/>
</workbook>
</file>

<file path=xl/calcChain.xml><?xml version="1.0" encoding="utf-8"?>
<calcChain xmlns="http://schemas.openxmlformats.org/spreadsheetml/2006/main">
  <c r="L788" i="3"/>
  <c r="M788"/>
  <c r="K788"/>
  <c r="L8" l="1"/>
  <c r="M700"/>
  <c r="L700"/>
  <c r="L800" l="1"/>
  <c r="M800"/>
  <c r="K800"/>
  <c r="L722"/>
  <c r="M722"/>
  <c r="K722"/>
  <c r="L618"/>
  <c r="L38"/>
  <c r="M38"/>
  <c r="K38"/>
  <c r="L805" l="1"/>
  <c r="M805"/>
  <c r="K805"/>
  <c r="L823"/>
  <c r="M823"/>
  <c r="K823"/>
  <c r="L817"/>
  <c r="M817"/>
  <c r="K817"/>
  <c r="L832"/>
  <c r="M832"/>
  <c r="K832"/>
  <c r="L851"/>
  <c r="M851"/>
  <c r="K851"/>
  <c r="M871"/>
  <c r="L871"/>
  <c r="K871"/>
  <c r="M8" l="1"/>
  <c r="K8"/>
  <c r="M880" l="1"/>
  <c r="L880"/>
  <c r="K880"/>
  <c r="M900"/>
  <c r="L900"/>
  <c r="K708" l="1"/>
  <c r="K700" s="1"/>
  <c r="I616"/>
  <c r="H616"/>
  <c r="I566"/>
  <c r="H566"/>
  <c r="G566"/>
  <c r="I484"/>
  <c r="H484"/>
  <c r="G484"/>
  <c r="I474"/>
  <c r="H474"/>
  <c r="G474"/>
  <c r="I466"/>
  <c r="H466"/>
  <c r="G466"/>
  <c r="I456"/>
  <c r="H456"/>
  <c r="G456"/>
  <c r="I392"/>
  <c r="H392"/>
  <c r="G392"/>
  <c r="I300"/>
  <c r="H300"/>
  <c r="G300"/>
  <c r="I290"/>
  <c r="H290"/>
  <c r="G290"/>
  <c r="I282"/>
  <c r="H282"/>
  <c r="G282"/>
  <c r="I268"/>
  <c r="H268"/>
  <c r="G268"/>
  <c r="I262"/>
  <c r="H262"/>
  <c r="G262"/>
  <c r="I256"/>
  <c r="H256"/>
  <c r="G256"/>
  <c r="I210"/>
  <c r="H210"/>
  <c r="G210"/>
  <c r="I106"/>
  <c r="H106"/>
  <c r="I67"/>
  <c r="H67"/>
  <c r="G67"/>
  <c r="I55"/>
  <c r="H55"/>
  <c r="G55"/>
  <c r="I51"/>
  <c r="H51"/>
  <c r="G51"/>
  <c r="I41"/>
  <c r="H41"/>
  <c r="G41"/>
  <c r="M687" l="1"/>
  <c r="L687"/>
  <c r="K687"/>
  <c r="M679"/>
  <c r="L679"/>
  <c r="K679"/>
  <c r="M659"/>
  <c r="M658"/>
  <c r="K658"/>
  <c r="M656"/>
  <c r="M646"/>
  <c r="M645"/>
  <c r="M643"/>
  <c r="K643"/>
  <c r="K618" s="1"/>
  <c r="M641"/>
  <c r="M619"/>
  <c r="M618" l="1"/>
  <c r="M676"/>
  <c r="K676"/>
  <c r="K903" s="1"/>
  <c r="L676"/>
  <c r="L903" s="1"/>
  <c r="M903" l="1"/>
</calcChain>
</file>

<file path=xl/sharedStrings.xml><?xml version="1.0" encoding="utf-8"?>
<sst xmlns="http://schemas.openxmlformats.org/spreadsheetml/2006/main" count="3928" uniqueCount="1042">
  <si>
    <t>№ п/п</t>
  </si>
  <si>
    <t>1</t>
  </si>
  <si>
    <t>6</t>
  </si>
  <si>
    <t>3</t>
  </si>
  <si>
    <t>2</t>
  </si>
  <si>
    <t>7</t>
  </si>
  <si>
    <t>8</t>
  </si>
  <si>
    <t>4</t>
  </si>
  <si>
    <t>Наименование государственной услуги (работы)</t>
  </si>
  <si>
    <t>Реестровый номер услуги или код базовой услуги из базового (отраслевого) или регионального перечня услуг (работ)</t>
  </si>
  <si>
    <t>Натуральные показатели</t>
  </si>
  <si>
    <t>Предоставление субсидии по конкретному показателю</t>
  </si>
  <si>
    <t>Наименование показателя, характеризующего объем государственной услуги (работы)</t>
  </si>
  <si>
    <t>Единица измерения</t>
  </si>
  <si>
    <t>Код (коды) бюджетной классификации</t>
  </si>
  <si>
    <t>5</t>
  </si>
  <si>
    <t>Наименование главного распорядителя бюджетных средств</t>
  </si>
  <si>
    <t>Администрация Курской области</t>
  </si>
  <si>
    <t>Министерство образования и науки Курской области</t>
  </si>
  <si>
    <t>Министерство здравоохранения Курской области</t>
  </si>
  <si>
    <t>Министерство социального обеспечения, материнства и детства Курской области</t>
  </si>
  <si>
    <t>Министерство культуры Курской области</t>
  </si>
  <si>
    <t>Министерство жилищно-коммунального хозяйства и ТЭК Курской области</t>
  </si>
  <si>
    <t>Министерство строительства Курской области</t>
  </si>
  <si>
    <t>Министерство физической культуры и спорта Курской области</t>
  </si>
  <si>
    <t>Министерство имущества Курской области</t>
  </si>
  <si>
    <t>Министерство внутренней и молодежной политики Курской области</t>
  </si>
  <si>
    <t>Комитет архитектуры и градостроительства Курской области</t>
  </si>
  <si>
    <t>Министерство природных ресурсов Курской области</t>
  </si>
  <si>
    <t>Министерство промышленности, торговли и предпринимательства Курской области</t>
  </si>
  <si>
    <t>Государственная инспекция строительного надзора Курской области</t>
  </si>
  <si>
    <t>Комитет по охране объектов культурного наследия Курской области</t>
  </si>
  <si>
    <t>Министерство цифрового развития и связи Курской области</t>
  </si>
  <si>
    <t>Комитет региональной безопасности Курской области</t>
  </si>
  <si>
    <t>ВСЕГО</t>
  </si>
  <si>
    <t>Первоначально утвержденные плановые значения</t>
  </si>
  <si>
    <t>Исполнение</t>
  </si>
  <si>
    <t>Первоначально утвержденные плановые значения*</t>
  </si>
  <si>
    <t>Объем субсидий на финансовое обеспечение оказания соответствующей государственной услуги (выполнения работы), рублей</t>
  </si>
  <si>
    <t xml:space="preserve">Уточненные плановые значения </t>
  </si>
  <si>
    <t>Уточненные плановые значения**</t>
  </si>
  <si>
    <t>Министерство информации и общественных коммуникаций Курской области</t>
  </si>
  <si>
    <t>Комитет ветеринарии Курской области</t>
  </si>
  <si>
    <t>20</t>
  </si>
  <si>
    <t>Министерство приоритетных проектов развития территорий и туризма Курской области</t>
  </si>
  <si>
    <t>*в соответствии с Законом Курской области от 19.12.2022 № 145-ЗКО «Об областном бюджете на 2023 год и на плановый период 2024 и 2025 годов»</t>
  </si>
  <si>
    <t>**в соответствии с Законом Курской области от 11.12.2023 № 108-ЗКО «О внесении изменений в Закон Курской области «Об областном бюджете на 2023 год и на плановый период 2024 и 2025 годов»»</t>
  </si>
  <si>
    <t xml:space="preserve">Работа по профилактике неинфекционных заболеваний, формирование здорового образа жизни и санитарно-гигиеническому просвещению населения </t>
  </si>
  <si>
    <t>862110.Р.49.1.12180001003</t>
  </si>
  <si>
    <t>Количество мероприятий</t>
  </si>
  <si>
    <t>Условная единица</t>
  </si>
  <si>
    <t>804 0909 01 1 01 10010 611</t>
  </si>
  <si>
    <t xml:space="preserve">Первичная медико-санитарная помощь, не включенная в базовую программу обязательного медицинского страхования </t>
  </si>
  <si>
    <t>860000О.99.0.АД57АА31002</t>
  </si>
  <si>
    <t>Число посещений с профилактическими и иными целями</t>
  </si>
  <si>
    <t>804 0902 01 1 04 10010 611</t>
  </si>
  <si>
    <t>Первичная медико-санитарная помощь, не включенная в базовую программу обязательного медицинского страхования (по профилю «Наркология»)</t>
  </si>
  <si>
    <t>860000О.99.0.АД57АА46002</t>
  </si>
  <si>
    <t>Первичная медико-санитарная помощь, не включенная в базовую программу обязательного медицинского страхования (по профилю «Фтизиатрия»)</t>
  </si>
  <si>
    <t>860000О.99.0.АД57АА49002</t>
  </si>
  <si>
    <t>Первичная медико-санитарная помощь, не включенная в базовую программу обязательного медицинского страхования (по профилю «Психиатрия»)</t>
  </si>
  <si>
    <t>860000О.99.0.АД57АА43003</t>
  </si>
  <si>
    <t>Первичная медико-санитарная помощь, не включенная в базовую программу обязательного медицинского страхования (по профилю «Венерология»)</t>
  </si>
  <si>
    <t>860000О.99.0.АД57АА34003</t>
  </si>
  <si>
    <t>Первичная медико-санитарная помощь, не включенная в базовую программу обязательного медицинского страхования (по профилю «ВИЧ-инфекция»)</t>
  </si>
  <si>
    <t>860000О.99.0.АД57АА40002</t>
  </si>
  <si>
    <t>Число обращений в связи с заболеваниями</t>
  </si>
  <si>
    <t>9</t>
  </si>
  <si>
    <t>10</t>
  </si>
  <si>
    <t>11</t>
  </si>
  <si>
    <t>12</t>
  </si>
  <si>
    <t>Первичная медико-санитарная помощь, не включенная в базовую программу обязательного медицинского страхования (по профилю «Профпатология»)</t>
  </si>
  <si>
    <t>860000О.99.0.АД57АА80002</t>
  </si>
  <si>
    <t>13</t>
  </si>
  <si>
    <t xml:space="preserve">Судебно-психиатрическая  экспертиза </t>
  </si>
  <si>
    <t>861014.Р.49.1.12160001003</t>
  </si>
  <si>
    <t>Количество экспертиз</t>
  </si>
  <si>
    <t>14</t>
  </si>
  <si>
    <t>Медицинское освидетельствование на состояние опьянения (алкогольного, наркотического или иного токсического)</t>
  </si>
  <si>
    <t>861015.Р.49.1.1.2.0001003</t>
  </si>
  <si>
    <t>Количество освидетельствований</t>
  </si>
  <si>
    <t>15</t>
  </si>
  <si>
    <t>Первичная медико-санитарная помощь, не включенная в базовую программу обязательного медицинского страхования (по профилю «Генетика»)</t>
  </si>
  <si>
    <t>860000О.99.0.АД57АА83004</t>
  </si>
  <si>
    <t>количеств исследований</t>
  </si>
  <si>
    <t>16</t>
  </si>
  <si>
    <t xml:space="preserve">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профилю «Фтизиатрия» </t>
  </si>
  <si>
    <t>860000О.99.0.АД59АА04001</t>
  </si>
  <si>
    <t>случаи госпитализации</t>
  </si>
  <si>
    <t>804 0901 01 2 01 10010 611</t>
  </si>
  <si>
    <t>17</t>
  </si>
  <si>
    <t>860000О.99.0.АД59АА06001</t>
  </si>
  <si>
    <t>804 0901 01 2 02 10010 611</t>
  </si>
  <si>
    <t>18</t>
  </si>
  <si>
    <t>860000О.99.0.АД59АА07002</t>
  </si>
  <si>
    <t>Случаи лечения</t>
  </si>
  <si>
    <t>804 0903 01 2 02 10010 611</t>
  </si>
  <si>
    <t>19</t>
  </si>
  <si>
    <t xml:space="preserve">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профилю «Наркология» </t>
  </si>
  <si>
    <t>860000О.99.0.АД59АА02001</t>
  </si>
  <si>
    <t>804 0901 01 2 03 10010 611</t>
  </si>
  <si>
    <t>860000О.99.0.АД59АА03002</t>
  </si>
  <si>
    <t>804 0903 01 2 03 10010 611</t>
  </si>
  <si>
    <t>21</t>
  </si>
  <si>
    <t xml:space="preserve">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профилю «Психиатрия» </t>
  </si>
  <si>
    <t>860000О.99.0.АД59АА00001</t>
  </si>
  <si>
    <t>804 0901 01 2 04 10010 611</t>
  </si>
  <si>
    <t>22</t>
  </si>
  <si>
    <t>860000О.99.0.АД59АА01002</t>
  </si>
  <si>
    <t>804 0903 01 2 04 10010 611</t>
  </si>
  <si>
    <t>23</t>
  </si>
  <si>
    <t>24</t>
  </si>
  <si>
    <t xml:space="preserve">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профилю «Инфекционные болезни (в части синдрома приобретенного иммунодефицита (ВИЧ-инфекции)» </t>
  </si>
  <si>
    <t>860000О.99.0.АД59АА08001</t>
  </si>
  <si>
    <t>804 0901 01 2 06 10010 611</t>
  </si>
  <si>
    <t>25</t>
  </si>
  <si>
    <t xml:space="preserve">Патологическая анатомия </t>
  </si>
  <si>
    <t>869019.Р.49.1.12130001003</t>
  </si>
  <si>
    <t>Количество исследований</t>
  </si>
  <si>
    <t>804 0909 01 2 06 10010 611,          804 0901 01 2 06 10010 611</t>
  </si>
  <si>
    <t>26</t>
  </si>
  <si>
    <t xml:space="preserve">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профилю «Профпатология» </t>
  </si>
  <si>
    <t>860000О.99.0.АД59АА12001</t>
  </si>
  <si>
    <t>27</t>
  </si>
  <si>
    <t>Консультация врача-психиатра</t>
  </si>
  <si>
    <t>861000.Р.49.0.1.х.0001000</t>
  </si>
  <si>
    <t>количество консультаций</t>
  </si>
  <si>
    <t>28</t>
  </si>
  <si>
    <t>Специализированная медицинская помощь (за исключением высокотехнологичной медицинской помощи), включенная в базовую программу обязательного медицинского страхования</t>
  </si>
  <si>
    <t>860000О.99.0.АД60АА00002</t>
  </si>
  <si>
    <t>29</t>
  </si>
  <si>
    <t xml:space="preserve">Высокотехнологичная медицинская помощь, не включенная в базовую программу обязательного медицинского страхования (по профилю «Сердечно-сосудистая хирургия») </t>
  </si>
  <si>
    <t>861000О.99.0.АЖ04АЮ16000</t>
  </si>
  <si>
    <t>число пациентов</t>
  </si>
  <si>
    <t>804 0901 01 2 07 10010 611</t>
  </si>
  <si>
    <t>30</t>
  </si>
  <si>
    <t xml:space="preserve">Высокотехнологичная медицинская помощь, не включенная в базовую программу обязательного медицинского страхования (по профилю «Трансплантация») </t>
  </si>
  <si>
    <t>861000О.99.0.АЖ04БЮ34000</t>
  </si>
  <si>
    <t>31</t>
  </si>
  <si>
    <t>Высокотехнологичная медицинская помощь, не включенная в базовую программу обязательного медицинского страхования (по профилю «Травматология – ортопедия» )</t>
  </si>
  <si>
    <t>861000О.99.0.АЖ04БЭ31000</t>
  </si>
  <si>
    <t>804 0901 01 2 07 R4020 611</t>
  </si>
  <si>
    <t>32</t>
  </si>
  <si>
    <t>861000О.99.0.АЖ04БШ21000</t>
  </si>
  <si>
    <t>33</t>
  </si>
  <si>
    <t xml:space="preserve">Высокотехнологичная медицинская помощь, не включенная в базовую программу обязательного медицинского страхования (по профилю «Офтальмология») </t>
  </si>
  <si>
    <t>861000О.99.0.АЖ04БШ16000</t>
  </si>
  <si>
    <t>34</t>
  </si>
  <si>
    <t>861000О.99.0.АЖ04БЦ11000</t>
  </si>
  <si>
    <t>35</t>
  </si>
  <si>
    <t xml:space="preserve">Высокотехнологичная медицинская помощь, не включенная в базовую программу обязательного медицинского страхования (по профилю «Онкология») </t>
  </si>
  <si>
    <t>861000О.99.0.АЖ04АА18002</t>
  </si>
  <si>
    <t>36</t>
  </si>
  <si>
    <t>861000О.99.0.АЖ04АА19002</t>
  </si>
  <si>
    <t>37</t>
  </si>
  <si>
    <t xml:space="preserve">Заготовка, хранение, транспортировка и обеспечение безопасности донорской крови и ее компонентов </t>
  </si>
  <si>
    <t>869016.Р.49.1.12110001003</t>
  </si>
  <si>
    <t>Литры</t>
  </si>
  <si>
    <t>804 0906 01 2 08 10010 611</t>
  </si>
  <si>
    <t>38</t>
  </si>
  <si>
    <t>Скорая, в том числе скорая специализированная, медицинская помощь (включая медицинскую эвакуацию), не включенная в базовую программу обязательного медицинского страхования, а также оказание медицинской помощи при чрезвычайных ситуациях</t>
  </si>
  <si>
    <t>860000О.99.0.АД61АА02001</t>
  </si>
  <si>
    <t>Число пациентов</t>
  </si>
  <si>
    <t>804 0904 01 3 01 10010 611</t>
  </si>
  <si>
    <t>39</t>
  </si>
  <si>
    <t xml:space="preserve">Паллиативная медицинская помощь </t>
  </si>
  <si>
    <t>860000О.99.0.БЗ68АА04000</t>
  </si>
  <si>
    <t xml:space="preserve"> количество койко-дней</t>
  </si>
  <si>
    <t>804 0901 01 5 01 10010 614</t>
  </si>
  <si>
    <t>40</t>
  </si>
  <si>
    <t>860000О.99.0.БЗ68АА03000</t>
  </si>
  <si>
    <t>число посещений</t>
  </si>
  <si>
    <t>804 0902 01 5 01 10010 614,            804 0902 01 5 02 10010 614</t>
  </si>
  <si>
    <t>41</t>
  </si>
  <si>
    <t>860000О.99.0.БЗ68АА01000</t>
  </si>
  <si>
    <t>количество вызовов</t>
  </si>
  <si>
    <t>42</t>
  </si>
  <si>
    <t>804 0901 01 5 02 10010 614</t>
  </si>
  <si>
    <t>43</t>
  </si>
  <si>
    <t xml:space="preserve">Реализация дополнительных профессиональных программ повышения квалификации </t>
  </si>
  <si>
    <t>804200О.99.0.ББ60АБ24001</t>
  </si>
  <si>
    <t>Количество человеко-часов</t>
  </si>
  <si>
    <t>804 0704 01 6 N5 10010 611</t>
  </si>
  <si>
    <t>44</t>
  </si>
  <si>
    <t>Реализация дополнительных профессиональных программ профессиональной переподготовки</t>
  </si>
  <si>
    <t>804200О.99.0.ББ59АБ24001</t>
  </si>
  <si>
    <t>45</t>
  </si>
  <si>
    <t>Реализация дополнительных общеразвивающих программ</t>
  </si>
  <si>
    <t>804200О.99.0.ББ52АЖ48000</t>
  </si>
  <si>
    <t>46</t>
  </si>
  <si>
    <t xml:space="preserve">Судебно-медицинская экспертиза </t>
  </si>
  <si>
    <t>869019.Р.49.1.12120001003</t>
  </si>
  <si>
    <t>804 0909 01 7 03 10010 611</t>
  </si>
  <si>
    <t>47</t>
  </si>
  <si>
    <t>Транспортировка тел умерших, не связанная с предоставлением ритуальных услуг</t>
  </si>
  <si>
    <t>869019.Р.49.1.12140001003</t>
  </si>
  <si>
    <t>1 час работы бригады</t>
  </si>
  <si>
    <t>48</t>
  </si>
  <si>
    <t>Ведение информационных ресурсов и баз данных</t>
  </si>
  <si>
    <t>631111.Р.49.1.12170001003</t>
  </si>
  <si>
    <t>Количество информационных ресурсов и баз данных</t>
  </si>
  <si>
    <t>804 0909 01 8 02 10010 611</t>
  </si>
  <si>
    <t>49</t>
  </si>
  <si>
    <t>Медицинское сопровождение по медицинским показаниям больных, страдающих хронической почечной недостаточностью к месту проведения амбулаторного гемодиализа и после его проведения</t>
  </si>
  <si>
    <t>869012.Р.49.1.1.2.0001003</t>
  </si>
  <si>
    <t>количество выполняемых работ</t>
  </si>
  <si>
    <t>50</t>
  </si>
  <si>
    <t>804 0904 01 9 01 10010 611</t>
  </si>
  <si>
    <t>51</t>
  </si>
  <si>
    <t>Реализация образовательных программ среднего профессионального образования - программ подготовки специалистов среднего звена</t>
  </si>
  <si>
    <t>852101О.99.0.ББ28ПЗ12000</t>
  </si>
  <si>
    <t>Численность обучающихся</t>
  </si>
  <si>
    <t>804 0704 02 3 N5 10010 611,                       804 0704 02 3 11 R3630 611</t>
  </si>
  <si>
    <t>52</t>
  </si>
  <si>
    <t>852101О.99.0.ББ28ПЖ88000</t>
  </si>
  <si>
    <t>53</t>
  </si>
  <si>
    <t>852101О.99.0.ББ28ПЗ20000</t>
  </si>
  <si>
    <t>54</t>
  </si>
  <si>
    <t>852101О.99.0.ББ28ОО28000</t>
  </si>
  <si>
    <t>55</t>
  </si>
  <si>
    <t>852101О.99.0.ББ28ОМ36000</t>
  </si>
  <si>
    <t>56</t>
  </si>
  <si>
    <t>852101О.99.0.ББ28ОМ44000</t>
  </si>
  <si>
    <t>57</t>
  </si>
  <si>
    <t>852101О.99.0.ББ28ОМ12000</t>
  </si>
  <si>
    <t xml:space="preserve">Предоставление социального обслуживания в форме на дому </t>
  </si>
  <si>
    <t>880000О.99.0.АЭ22АА00000</t>
  </si>
  <si>
    <t>Численность граждан, получивших социальные услуги</t>
  </si>
  <si>
    <t xml:space="preserve">чел. </t>
  </si>
  <si>
    <t>880000О.99.0.АЭ26АА00000</t>
  </si>
  <si>
    <t>880000О.99.0.АЭ26АА01000</t>
  </si>
  <si>
    <t xml:space="preserve">880000О.99.0.АЭ22АА01000 </t>
  </si>
  <si>
    <t xml:space="preserve">880000О.99.0.АЭ26АА04000 </t>
  </si>
  <si>
    <t>Предоставление социального обслуживания в полустационарной форме</t>
  </si>
  <si>
    <t>870000О.99.0.АЭ21АА01000</t>
  </si>
  <si>
    <t>870000О.99.0.АЭ25АА01000</t>
  </si>
  <si>
    <t xml:space="preserve">870000О.99.0.АЭ21АА04000 </t>
  </si>
  <si>
    <t>870000О.99.0.АЭ25АА00000</t>
  </si>
  <si>
    <t>Предоставление социального обслуживания в стационарной форме</t>
  </si>
  <si>
    <t>870000О.99.0.АЭ20АА01000</t>
  </si>
  <si>
    <t>870000О.99.0.АЭ20АА00000</t>
  </si>
  <si>
    <t>870000О.99.0.АЭ24АА00000</t>
  </si>
  <si>
    <t>870000О.99.0.АЭ24АА01000</t>
  </si>
  <si>
    <t>Сопровождение получателей социальных услуг, получающих социальные услуги в стационарной форме социального обслуживания, при госпитализации в медицинские организации в целях осуществления ухода за указанными получателями</t>
  </si>
  <si>
    <t>873011.Р.49.0.21130001000</t>
  </si>
  <si>
    <t>Содействие в получении юридической помощи в целях защиты прав и законных интересов получателей социальных услуг</t>
  </si>
  <si>
    <t>880000.Р.49.0.21140001000</t>
  </si>
  <si>
    <t>Содействие в получении экстренной психологической помощи с привлечением к этой работе психологов и священнослужителей</t>
  </si>
  <si>
    <t>880000.Р.49.0.21150001000</t>
  </si>
  <si>
    <t xml:space="preserve">Организация экстренной медико-психологической помощи </t>
  </si>
  <si>
    <t>880000.Р.49.0.21170001000</t>
  </si>
  <si>
    <t xml:space="preserve">Оказание помощи в оформлении и восстановлении утраченных документов, социально полезных связей </t>
  </si>
  <si>
    <t>880000.Р.49.0.21190001000</t>
  </si>
  <si>
    <t>Содействие в сборе и (или) оформлении документов для признания граждан нуждающимися в социальном обслуживании в форме социального обслуживания на дому, полустационарной и стационарной формах социального обслуживания</t>
  </si>
  <si>
    <t>880000.Р.49.0.211.0001000</t>
  </si>
  <si>
    <t>Предоставление разовых социально-бытовых услуг</t>
  </si>
  <si>
    <t>880000.Р.49.0.211Х0001000</t>
  </si>
  <si>
    <t>Срочные социальные услуги</t>
  </si>
  <si>
    <t>870000О.99.0.АЩ88АА00003</t>
  </si>
  <si>
    <t>Организация отдыха семей, взявших на воспитание детей-сирот и детей, оставшихся без попечения родителей</t>
  </si>
  <si>
    <t>869019.Р49.0..2110001003</t>
  </si>
  <si>
    <t xml:space="preserve">Обеспечение отдельных категорий граждан продовольственными товарами по сниженным ценам в автономном социальном учреждении Курской области  «Ветеран» </t>
  </si>
  <si>
    <t xml:space="preserve"> 881000.Р49.0..2120001003</t>
  </si>
  <si>
    <t>Деятельность по развитию территорий в виде территориального планирования, градостроительного зонирования, планировки территории, архитектурно-строительного проектирования</t>
  </si>
  <si>
    <t>711120.Р.49.1.22.20001000</t>
  </si>
  <si>
    <t>количество разработанных документов</t>
  </si>
  <si>
    <t>единица</t>
  </si>
  <si>
    <t>816 0113 05 1 07 10010 600</t>
  </si>
  <si>
    <t>711120.Р.49.1.22.50001000</t>
  </si>
  <si>
    <t>711120.Р.49.1.22.60001000</t>
  </si>
  <si>
    <t>711120.Р.49.1.22.80001000</t>
  </si>
  <si>
    <t>количество подготовленных градостроительных планов земельных участков</t>
  </si>
  <si>
    <t>Деятельность по созданию и использованию баз данных и информационных ресурсов</t>
  </si>
  <si>
    <t>631110.Р.49.1.22.90001000</t>
  </si>
  <si>
    <t xml:space="preserve">количество размещенных разрешений </t>
  </si>
  <si>
    <t>631110.Р.49.1.22II0001002</t>
  </si>
  <si>
    <t>количество информационных ресурсов, баз данных</t>
  </si>
  <si>
    <t>711120.Р.49.1.22I20001001</t>
  </si>
  <si>
    <t>количество сопутствующих документов и нормативных правовых актов</t>
  </si>
  <si>
    <t>711120.Р.49.1.22.70001002</t>
  </si>
  <si>
    <t>количество мероприятий</t>
  </si>
  <si>
    <t>Реализация дополнительных профессиональных программ повышения квалификации</t>
  </si>
  <si>
    <t>804200О.99.0.ББ60АА72001</t>
  </si>
  <si>
    <t>человеко-час</t>
  </si>
  <si>
    <t>807 0705 02 3 03 10010 600</t>
  </si>
  <si>
    <t>Осуществление архитектурно-строитлеьного проектирования</t>
  </si>
  <si>
    <t>711100.Р.49.1.14210001002</t>
  </si>
  <si>
    <t>Количество объектов, штука</t>
  </si>
  <si>
    <t>шт</t>
  </si>
  <si>
    <t>808 0113 05 4 07 10010 600</t>
  </si>
  <si>
    <t>804200О.99.0.ББ52АА24000</t>
  </si>
  <si>
    <t>Человеко-час</t>
  </si>
  <si>
    <t>0704 0230210010 621</t>
  </si>
  <si>
    <t>804200О.99.0.ББ52АЖ96000</t>
  </si>
  <si>
    <t>804200О.99.0.ББ59АА72001</t>
  </si>
  <si>
    <t>804200О.99.0.ББ59АА73001</t>
  </si>
  <si>
    <t>804200О.99.0.ББ60АА73001</t>
  </si>
  <si>
    <t>Реализация основных профессиональных образовательных программ профессионального обучения - программам переподготовки рабочих и служащих</t>
  </si>
  <si>
    <t>804200О.99.0.ББ63АБ92000</t>
  </si>
  <si>
    <t>804200О.99.0.ББ63АБ93000</t>
  </si>
  <si>
    <t>Реализация основных профессиональных образовательных программ профессионального обучения - программ профессиональной подготовки по профессиям рабочих, должностям служащих</t>
  </si>
  <si>
    <t>804200О.99.0.ББ65АА01000</t>
  </si>
  <si>
    <t>804200О.99.0.ББ65АА02000</t>
  </si>
  <si>
    <t>804200О.99.0.ББ65АВ01000</t>
  </si>
  <si>
    <t>850000.Р.49.1.12230001001</t>
  </si>
  <si>
    <t>Единиц</t>
  </si>
  <si>
    <t>852100.Р.49.0.12730001000</t>
  </si>
  <si>
    <t>Человек</t>
  </si>
  <si>
    <t>Реализация образовательных программ среднего профессионального образования - программ подготовки квалифицированных рабочих, служащих</t>
  </si>
  <si>
    <t>852100О.99.0.БО83АТ28000</t>
  </si>
  <si>
    <t>852100О.99.0.БО83АФ44000</t>
  </si>
  <si>
    <t>852100О.99.0.БО83АШ76000</t>
  </si>
  <si>
    <t>852100О.99.0.БО83АЭ92000</t>
  </si>
  <si>
    <t>852100О.99.0.БО83БВ24000</t>
  </si>
  <si>
    <t>852100О.99.0.БО83БД40000</t>
  </si>
  <si>
    <t>852100О.99.0.БО83ВТ44000</t>
  </si>
  <si>
    <t>852100О.99.0.БО83ГА24000</t>
  </si>
  <si>
    <t>852100О.99.0.БО83ГО20000</t>
  </si>
  <si>
    <t>852100О.99.0.БО83ГЮ16000</t>
  </si>
  <si>
    <t>852100О.99.0.БО83ЕО36000</t>
  </si>
  <si>
    <t>852100О.99.0.БО83ЕП08000</t>
  </si>
  <si>
    <t>852100О.99.0.БО83ЗО52000</t>
  </si>
  <si>
    <t>852100О.99.0.БО83ИА64000</t>
  </si>
  <si>
    <t>852100О.99.0.БО83КУ00000</t>
  </si>
  <si>
    <t>0704 02311R3630 621</t>
  </si>
  <si>
    <t>852100О.99.0.БО83ЛХ24000</t>
  </si>
  <si>
    <t>852100О.99.0.БО83ММ68000</t>
  </si>
  <si>
    <t>852100О.99.0.БО83ММ92000</t>
  </si>
  <si>
    <t>852100О.99.0.БО83МО84000</t>
  </si>
  <si>
    <t>852100О.99.0.БО83МП56000</t>
  </si>
  <si>
    <t>852100О.99.0.БО83НУ24000</t>
  </si>
  <si>
    <t>852100О.99.0.БО84АЭ92000</t>
  </si>
  <si>
    <t>852100О.99.0.БО84БЛ88000</t>
  </si>
  <si>
    <t>852100О.99.0.БО84ВЛ96000</t>
  </si>
  <si>
    <t>852100О.99.0.БО84ДЮ24000</t>
  </si>
  <si>
    <t>852100О.99.0.БО84ЕМ20000</t>
  </si>
  <si>
    <t>852100О.99.0.БО84ЖО44000</t>
  </si>
  <si>
    <t>852100О.99.0.БО84ЖР60000</t>
  </si>
  <si>
    <t>852100О.99.0.БО84ИО60000</t>
  </si>
  <si>
    <t>852100О.99.0.БО84НК60000</t>
  </si>
  <si>
    <t>852100О.99.0.БО84ОЩ80000</t>
  </si>
  <si>
    <t>852100О.99.0.БО84ОЮ96000</t>
  </si>
  <si>
    <t>852100О.99.0.БО84ОЯ36000</t>
  </si>
  <si>
    <t>852100О.99.0.БО84ПЗ60000</t>
  </si>
  <si>
    <t>852100О.99.0.БО84ПС24000</t>
  </si>
  <si>
    <t>852100О.99.0.БО84ПС64000</t>
  </si>
  <si>
    <t>852100О.99.0.БО84ПЧ72000</t>
  </si>
  <si>
    <t>852100О.99.0.БО84СУ56000</t>
  </si>
  <si>
    <t>852100О.99.0.БО84СЧ88000</t>
  </si>
  <si>
    <t>852101О.99.0.ББ28АР12000</t>
  </si>
  <si>
    <t>852101О.99.0.ББ28АР84000</t>
  </si>
  <si>
    <t>852101О.99.0.ББ28БО04000</t>
  </si>
  <si>
    <t>852101О.99.0.ББ28БО28000</t>
  </si>
  <si>
    <t>852101О.99.0.ББ28БО76000</t>
  </si>
  <si>
    <t>852101О.99.0.ББ28БТ36000</t>
  </si>
  <si>
    <t>852101О.99.0.ББ28БУ08000</t>
  </si>
  <si>
    <t>852101О.99.0.ББ28БФ52000</t>
  </si>
  <si>
    <t>852101О.99.0.ББ28БХ24000</t>
  </si>
  <si>
    <t>852101О.99.0.ББ28ГВ40000</t>
  </si>
  <si>
    <t>852101О.99.0.ББ28ГВ72000</t>
  </si>
  <si>
    <t>852101О.99.0.ББ28ДР44000</t>
  </si>
  <si>
    <t>852101О.99.0.ББ28ДЩ08000</t>
  </si>
  <si>
    <t>852101О.99.0.ББ28ДЩ32000</t>
  </si>
  <si>
    <t>852101О.99.0.ББ28ДЩ40000</t>
  </si>
  <si>
    <t>852101О.99.0.ББ28ДЩ48000</t>
  </si>
  <si>
    <t>852101О.99.0.ББ28ДЩ80000</t>
  </si>
  <si>
    <t>852101О.99.0.ББ28ДЭ04000</t>
  </si>
  <si>
    <t>852101О.99.0.ББ28ЕА40000</t>
  </si>
  <si>
    <t>852101О.99.0.ББ28ЕТ68000</t>
  </si>
  <si>
    <t>852101О.99.0.ББ28ЕФ84000</t>
  </si>
  <si>
    <t>852101О.99.0.ББ28ЕЧ00000</t>
  </si>
  <si>
    <t>852101О.99.0.ББ28ЕЩ16000</t>
  </si>
  <si>
    <t>852101О.99.0.ББ28ЕЩ48000</t>
  </si>
  <si>
    <t>852101О.99.0.ББ28ЖК12000</t>
  </si>
  <si>
    <t>852101О.99.0.ББ28ЗГ12000</t>
  </si>
  <si>
    <t>852101О.99.0.ББ28ЗД88000</t>
  </si>
  <si>
    <t>852101О.99.0.ББ28ЗР68000</t>
  </si>
  <si>
    <t>852101О.99.0.ББ28ЗХ00000</t>
  </si>
  <si>
    <t>852101О.99.0.ББ28ЗХ16000</t>
  </si>
  <si>
    <t>852101О.99.0.ББ28ЗХ40000</t>
  </si>
  <si>
    <t>852101О.99.0.ББ28ЗЮ48000</t>
  </si>
  <si>
    <t>852101О.99.0.ББ28ИВ80000</t>
  </si>
  <si>
    <t>852101О.99.0.ББ28ИО60000</t>
  </si>
  <si>
    <t>852101О.99.0.ББ28КР84000</t>
  </si>
  <si>
    <t>852101О.99.0.ББ28КС24000</t>
  </si>
  <si>
    <t>852101О.99.0.ББ28КХ16000</t>
  </si>
  <si>
    <t>852101О.99.0.ББ29КТ52000</t>
  </si>
  <si>
    <t>852101О.99.0.ББ28ЛВ96000</t>
  </si>
  <si>
    <t>852101О.99.0.ББ28ЛГ36000</t>
  </si>
  <si>
    <t>852101О.99.0.ББ28ЛК44000</t>
  </si>
  <si>
    <t>852101О.99.0.ББ28ЛК84000</t>
  </si>
  <si>
    <t>852101О.99.0.ББ28ЛЛ16000</t>
  </si>
  <si>
    <t>852101О.99.0.ББ28ЛО76000</t>
  </si>
  <si>
    <t>852101О.99.0.ББ28ЛП16000</t>
  </si>
  <si>
    <t>852101О.99.0.ББ28ЛП48000</t>
  </si>
  <si>
    <t>852101О.99.0.ББ28ЛУ08000</t>
  </si>
  <si>
    <t>852101О.99.0.ББ28ЛУ80000</t>
  </si>
  <si>
    <t>852101О.99.0.ББ28ЛХ24000</t>
  </si>
  <si>
    <t>852101О.99.0.ББ28НЩ72000</t>
  </si>
  <si>
    <t>852101О.99.0.ББ28ПХ56000</t>
  </si>
  <si>
    <t>852101О.99.0.ББ28ПХ96000</t>
  </si>
  <si>
    <t>852101О.99.0.ББ28ПЩ88000</t>
  </si>
  <si>
    <t>852101О.99.0.ББ28ПЭ28000</t>
  </si>
  <si>
    <t>852101О.99.0.ББ28ПЯ04000</t>
  </si>
  <si>
    <t>852101О.99.0.ББ28ПЯ44000</t>
  </si>
  <si>
    <t>852101О.99.0.ББ28РЗ68000</t>
  </si>
  <si>
    <t>852101О.99.0.ББ28РУ48000</t>
  </si>
  <si>
    <t>852101О.99.0.ББ28РУ56000</t>
  </si>
  <si>
    <t>852101О.99.0.ББ28РФ20000</t>
  </si>
  <si>
    <t>852101О.99.0.ББ28РЩ96000</t>
  </si>
  <si>
    <t>852101О.99.0.ББ28РЭ20000</t>
  </si>
  <si>
    <t>852101О.99.0.ББ28РЭ36000</t>
  </si>
  <si>
    <t>852101О.99.0.ББ28РЭ68000</t>
  </si>
  <si>
    <t>852101О.99.0.ББ28СБ28000</t>
  </si>
  <si>
    <t>852101О.99.0.ББ28СБ68000</t>
  </si>
  <si>
    <t>852101О.99.0.ББ28СВ00000</t>
  </si>
  <si>
    <t>852101О.99.0.ББ28СГ44000</t>
  </si>
  <si>
    <t>852101О.99.0.ББ28СД16000</t>
  </si>
  <si>
    <t>852101О.99.0.ББ28СЕ60000</t>
  </si>
  <si>
    <t>852101О.99.0.ББ28СЖ00000</t>
  </si>
  <si>
    <t>852101О.99.0.ББ28СЗ76000</t>
  </si>
  <si>
    <t>852101О.99.0.ББ28СИ00000</t>
  </si>
  <si>
    <t>852101О.99.0.ББ28СИ72000</t>
  </si>
  <si>
    <t>852101О.99.0.ББ28СК92000</t>
  </si>
  <si>
    <t>852101О.99.0.ББ28СЛ16000</t>
  </si>
  <si>
    <t>852101О.99.0.ББ28СП24000</t>
  </si>
  <si>
    <t>852101О.99.0.ББ28СП48000</t>
  </si>
  <si>
    <t>852101О.99.0.ББ28СП64000</t>
  </si>
  <si>
    <t>852101О.99.0.ББ28ТБ36000</t>
  </si>
  <si>
    <t>852101О.99.0.ББ28ТБ68000</t>
  </si>
  <si>
    <t>852101О.99.0.ББ28ТЗ84000</t>
  </si>
  <si>
    <t>852101О.99.0.ББ28УЕ76000</t>
  </si>
  <si>
    <t>852101О.99.0.ББ28УЖ16000</t>
  </si>
  <si>
    <t>852101О.99.0.ББ28УЗ92000</t>
  </si>
  <si>
    <t>852101О.99.0.ББ28УИ32000</t>
  </si>
  <si>
    <t>852101О.99.0.ББ28УИ64000</t>
  </si>
  <si>
    <t>852101О.99.0.ББ28УЛ08000</t>
  </si>
  <si>
    <t>852101О.99.0.ББ28УЛ40000</t>
  </si>
  <si>
    <t>852101О.99.0.ББ28УЛ48000</t>
  </si>
  <si>
    <t>852101О.99.0.ББ28УП40000</t>
  </si>
  <si>
    <t>852101О.99.0.ББ28УЭ20000</t>
  </si>
  <si>
    <t>852101О.99.0.ББ28УЭ92000</t>
  </si>
  <si>
    <t>852101О.99.0.ББ28ХБ60000</t>
  </si>
  <si>
    <t>852101О.99.0.ББ28ХШ20000</t>
  </si>
  <si>
    <t>852101О.99.0.ББ28ЦЖ00000</t>
  </si>
  <si>
    <t>852101О.99.0.ББ28ЦЖ32000</t>
  </si>
  <si>
    <t>852101О.99.0.ББ28ЦШ28002</t>
  </si>
  <si>
    <t>852101О.99.0.ББ28ЦШ68002</t>
  </si>
  <si>
    <t>852101О.99.0.ББ28ЦЭ44002</t>
  </si>
  <si>
    <t>852101О.99.0.ББ28ЦЮ16002</t>
  </si>
  <si>
    <t>852101О.99.0.ББ28ЧБ76002</t>
  </si>
  <si>
    <t>852101О.99.0.ББ28ЧВ48002</t>
  </si>
  <si>
    <t>852101О.99.0.ББ28ЧГ92002</t>
  </si>
  <si>
    <t>852101О.99.0.ББ28ЧД32002</t>
  </si>
  <si>
    <t>852101О.99.0.ББ28ЧФ04002</t>
  </si>
  <si>
    <t>852101О.99.0.ББ28ЧЦ20002</t>
  </si>
  <si>
    <t>852101О.99.0.ББ28ЧШ36002</t>
  </si>
  <si>
    <t>852101О.99.0.ББ28ЧШ68002</t>
  </si>
  <si>
    <t>852101О.99.0.ББ28ЧЩ08002</t>
  </si>
  <si>
    <t>852101О.99.0.ББ28ШБ84002</t>
  </si>
  <si>
    <t>852101О.99.0.ББ28ШВ24002</t>
  </si>
  <si>
    <t>852101О.99.0.ББ28ШС96002</t>
  </si>
  <si>
    <t>852101О.99.0.ББ28ШТ36002</t>
  </si>
  <si>
    <t>852101О.99.0.ББ28ШЦ28002</t>
  </si>
  <si>
    <t>852101О.99.0.ББ28ШШ44002</t>
  </si>
  <si>
    <t>852101О.99.0.ББ28ШЭ60002</t>
  </si>
  <si>
    <t>852101О.99.0.ББ28ШЮ00002</t>
  </si>
  <si>
    <t>852101О.99.0.ББ29АМ52000</t>
  </si>
  <si>
    <t>852101О.99.0.ББ29АН96000</t>
  </si>
  <si>
    <t>852101О.99.0.ББ29АО44000</t>
  </si>
  <si>
    <t>852101О.99.0.ББ29АТ28000</t>
  </si>
  <si>
    <t>852101О.99.0.ББ29БА80000</t>
  </si>
  <si>
    <t>852101О.99.0.ББ29БЛ88000</t>
  </si>
  <si>
    <t>852101О.99.0.ББ29БН32000</t>
  </si>
  <si>
    <t>852101О.99.0.ББ29БО76000</t>
  </si>
  <si>
    <t>852101О.99.0.ББ29ГЖ72000</t>
  </si>
  <si>
    <t>852101О.99.0.ББ29ГЦ12000</t>
  </si>
  <si>
    <t>852101О.99.0.ББ29ГЦ28000</t>
  </si>
  <si>
    <t>852101О.99.0.ББ29ДП72000</t>
  </si>
  <si>
    <t>852101О.99.0.ББ29ДС16000</t>
  </si>
  <si>
    <t>852101О.99.0.ББ29ДЦ92000</t>
  </si>
  <si>
    <t>852101О.99.0.ББ29ЖЯ84000</t>
  </si>
  <si>
    <t>852101О.99.0.ББ29ЗА32000</t>
  </si>
  <si>
    <t>852101О.99.0.ББ29ЗЦ44000</t>
  </si>
  <si>
    <t>852101О.99.0.ББ29ИЖ40000</t>
  </si>
  <si>
    <t>852101О.99.0.ББ29КМ52000</t>
  </si>
  <si>
    <t>852101О.99.0.ББ29КР84000</t>
  </si>
  <si>
    <t>852101О.99.0.ББ29КТ28000</t>
  </si>
  <si>
    <t>852101О.99.0.ББ29КТ44000</t>
  </si>
  <si>
    <t>852101О.99.0.ББ28КХ88000</t>
  </si>
  <si>
    <t>852101О.99.0.ББ29КТ76000</t>
  </si>
  <si>
    <t>852101О.99.0.ББ29КХ16000</t>
  </si>
  <si>
    <t>852101О.99.0.ББ29МО12000</t>
  </si>
  <si>
    <t>852101О.99.0.ББ29МО60000</t>
  </si>
  <si>
    <t>852101О.99.0.ББ29НС80000</t>
  </si>
  <si>
    <t>852101О.99.0.ББ29ОЛ40000</t>
  </si>
  <si>
    <t>852101О.99.0.ББ29ОО28000</t>
  </si>
  <si>
    <t>852101О.99.0.ББ29ОО44000</t>
  </si>
  <si>
    <t>852101О.99.0.ББ29ОО76000</t>
  </si>
  <si>
    <t>852101О.99.0.ББ29ОП72000</t>
  </si>
  <si>
    <t>852101О.99.0.ББ29ОП88000</t>
  </si>
  <si>
    <t>852101О.99.0.ББ29ОР20000</t>
  </si>
  <si>
    <t>852101О.99.0.ББ29ОС16000</t>
  </si>
  <si>
    <t>852101О.99.0.ББ29ПМ20000</t>
  </si>
  <si>
    <t>852101О.99.0.ББ29ПР68000</t>
  </si>
  <si>
    <t>852101О.99.0.ББ29ПЧ72000</t>
  </si>
  <si>
    <t>852101О.99.0.ББ29ПЧ88000</t>
  </si>
  <si>
    <t>852101О.99.0.ББ29ПШ20000</t>
  </si>
  <si>
    <t>852101О.99.0.ББ29СР68002</t>
  </si>
  <si>
    <t>852101О.99.0.ББ29СТ12002</t>
  </si>
  <si>
    <t>852101О.99.0.ББ29СТ60002</t>
  </si>
  <si>
    <t>852101О.99.0.ББ29СЦ44002</t>
  </si>
  <si>
    <t>852101О.99.0.ББ29СЦ92002</t>
  </si>
  <si>
    <t>852101О.99.0.ББ29СЧ88002</t>
  </si>
  <si>
    <t>852101О.99.0.ББ29ТВ08002</t>
  </si>
  <si>
    <t>852101О.99.0.ББ29ТВ24002</t>
  </si>
  <si>
    <t>852101О.99.0.ББ29ТГ52002</t>
  </si>
  <si>
    <t>852101О.99.0.ББ29ТГ68002</t>
  </si>
  <si>
    <t>804200О.99.0.ББ60АА76001</t>
  </si>
  <si>
    <t>804200О.99.0.ББ60АА77001</t>
  </si>
  <si>
    <t>804200О.99.0.ББ59АА76001</t>
  </si>
  <si>
    <t>804200О.99.0.ББ59АА77001</t>
  </si>
  <si>
    <t>852000.Р.49.1.12210001001</t>
  </si>
  <si>
    <t>Содержание детей</t>
  </si>
  <si>
    <t>552315О.99.0.БА83АА00000</t>
  </si>
  <si>
    <t>552315О.99.0.БА92АА12000</t>
  </si>
  <si>
    <t>559019О.99.0.БА97АА03000</t>
  </si>
  <si>
    <t>559019О.99.0.ББ12АА03000</t>
  </si>
  <si>
    <t>Реализация основных общеобразовательных программ начального общего образования</t>
  </si>
  <si>
    <t>801012О.99.0.БА81АА00001</t>
  </si>
  <si>
    <t>801012О.99.0.БА81АА24001</t>
  </si>
  <si>
    <t>801012О.99.0.БА81АА25001</t>
  </si>
  <si>
    <t>801012О.99.0.БА81АЦ60001</t>
  </si>
  <si>
    <t>801012О.99.0.БА81АЦ61001</t>
  </si>
  <si>
    <t>801012О.99.0.БА81АЩ73001</t>
  </si>
  <si>
    <t>Реализация основных общеобразовательных программ основного общего образования</t>
  </si>
  <si>
    <t>802111О.99.0.БА96АА00001</t>
  </si>
  <si>
    <t>802111О.99.0.БА96АА25001</t>
  </si>
  <si>
    <t>802111О.99.0.БА96АА26001</t>
  </si>
  <si>
    <t>802111О.99.0.БА96АЧ08001</t>
  </si>
  <si>
    <t>802111О.99.0.БА96АЧ09001</t>
  </si>
  <si>
    <t>802111О.99.0.БА96АЭ34001</t>
  </si>
  <si>
    <t>Реализация основных общеобразовательных программ среднего общего образования</t>
  </si>
  <si>
    <t>802112О.99.0.ББ11АА00001</t>
  </si>
  <si>
    <t>802112О.99.0.ББ11АА26001</t>
  </si>
  <si>
    <t>802112О.99.0.ББ11АЛ26001</t>
  </si>
  <si>
    <t>802112О.99.0.ББ11АЧ08001</t>
  </si>
  <si>
    <t>802112О.99.0.ББ11АЭ34001</t>
  </si>
  <si>
    <t>804200О.99.0.ББ52АИ16000</t>
  </si>
  <si>
    <t>804200О.99.0.ББ52АП88000</t>
  </si>
  <si>
    <t>Коррекционно-развивающая, компенсирующая и логопедическая помощь обучающимся</t>
  </si>
  <si>
    <t>853212О.99.0.БВ22АА00001</t>
  </si>
  <si>
    <t>Присмотр и уход</t>
  </si>
  <si>
    <t>880900О.99.0.БА80АА18000</t>
  </si>
  <si>
    <t>880900О.99.0.БА80АА21000</t>
  </si>
  <si>
    <t>880900О.99.0.БА80АА60000</t>
  </si>
  <si>
    <t>880900О.99.0.БА80АА63000</t>
  </si>
  <si>
    <t>880900О.99.0.БА86АА00000</t>
  </si>
  <si>
    <t>880900О.99.0.БА86АА01000</t>
  </si>
  <si>
    <t>880900О.99.0.ББ00АА00000</t>
  </si>
  <si>
    <t>880900О.99.0.ББ00АА01000</t>
  </si>
  <si>
    <t>880900О.99.0.ББ05АА21000</t>
  </si>
  <si>
    <t>880900О.99.0.ББ05АА63000</t>
  </si>
  <si>
    <t>880900О.99.0.ББ15АА01000</t>
  </si>
  <si>
    <t>880900О.99.0.ББ20АА15000</t>
  </si>
  <si>
    <t>880900О.99.0.ББ20АА57000</t>
  </si>
  <si>
    <t>889111О.99.0.БА91АА63000</t>
  </si>
  <si>
    <t>804200О.99.0.ББ52АЖ72000</t>
  </si>
  <si>
    <t>804200О.99.0.ББ52АЗ44000</t>
  </si>
  <si>
    <t>804200О.99.0.ББ52АЗ92000</t>
  </si>
  <si>
    <t>804200О.99.0.ББ52АА72000</t>
  </si>
  <si>
    <t>804200О.99.0.ББ52АЕ52000</t>
  </si>
  <si>
    <t>804200О.99.0.ББ52АЖ00000</t>
  </si>
  <si>
    <t>804200О.99.0.ББ52АЕ76000</t>
  </si>
  <si>
    <t>804200О.99.0.ББ52АЖ24000</t>
  </si>
  <si>
    <t>804200О.99.0.ББ52АЖ67000</t>
  </si>
  <si>
    <t>Реализация дополнительных предпрофессиональных программ в области искусства</t>
  </si>
  <si>
    <t>804200О.99.0.ББ52АЕ84000 802112О.99.0.ББ55АА48000   802112О.99.0.ББ55АВ16000 802112О.99.0.ББ55АБ60000     802112О.99.0.ББ55АГ84000  802112О.99.0.ББ55АД40000  802112О.99.0.ББ55АД96000   802112О.99.0.ББ55АГ28000   802112О.99.0.ББ55АБ04000          802112О.99.0.ББ55АД40000 802112О.99.0.ББ55АД99000 802112О.99.0.ББ55АЗ23000</t>
  </si>
  <si>
    <t>806.0703.0220110010.611</t>
  </si>
  <si>
    <t>Реализация основных профессиональных образовательных программ среднего профессионального образования и дополнительных общеобразовательных программ областными бюджетными профессиональными образовательными учреждениями, находящимися в ведении Министерства по культуре Курской области</t>
  </si>
  <si>
    <t xml:space="preserve">852101О.99.0.ББ28ФЩ64000 852101О.99.0.ББ28ЦЕ28000 852101О.99.0.ББ28ХЮ80000 852101О.99.0.ББ28ХО84000 852101О.99.0.ББ28ХМ68000   852101О.99.0.ББ28ХЗ84000 852101О.99.0.ББ28ФК44000 852101О.99.0.ББ28ХУ16000 852101О.99.0.ББ28ФМ60000 852101О.99.0.ББ28ХМ68000 852101О.99.0.ББ28ФО76000 852101О.99.0.ББ28ФИ00000 852101О.99.0.ББ28ФП16000 852101О.99.0.ББ28ХС00000 852101О.99.0.ББ28ХЕ20000  852101О.99.0.ББ28ХК52000  852101О.99.0.ББ28ХЗ36000  </t>
  </si>
  <si>
    <t>Количество обучающихся</t>
  </si>
  <si>
    <t>человек</t>
  </si>
  <si>
    <t xml:space="preserve">
806.0704.0231153630.611
806.0704.02311R3630.611</t>
  </si>
  <si>
    <t xml:space="preserve">802112О.99.0.ББ55АА51000                         802112О.99.0.ББ55АБ63000                           802112О.99.0.ББ55АВ19000       802112О.99.0.ББ55АБ92000                  802112О.99.0.ББ55АВ04003        802112О.99.0.ББ55АГ87000 </t>
  </si>
  <si>
    <t>количество человеко-часов</t>
  </si>
  <si>
    <t>804200О.99.0.ББ52АЕ760000</t>
  </si>
  <si>
    <t>Реализация дополнительных профессиональных программ повышения квалификации, реализация дополнительных профессиональных программ профессиональной переподготовки</t>
  </si>
  <si>
    <t>804200О.99.0.ББ60АБ23001  804200О.99.0.ББ59АБ27001</t>
  </si>
  <si>
    <t xml:space="preserve">Количество человеко-часов
</t>
  </si>
  <si>
    <t>человеко-часы</t>
  </si>
  <si>
    <t>806.0705.1030310010.611</t>
  </si>
  <si>
    <t>Библиотечное, библиографическое и информационное обслуживание пользователей библиотеки</t>
  </si>
  <si>
    <t>910100О.99.0.ББ83АА00000 910100О.99.0.ББ83АА01000 910100О.99.0.ББ83АА02000</t>
  </si>
  <si>
    <t>Количество посещений</t>
  </si>
  <si>
    <t>единиц</t>
  </si>
  <si>
    <t>806.0801.1010210010.611</t>
  </si>
  <si>
    <t>Формирование, учет, изучение, обеспечение физического сохранения и безопасности фондов библиотеки, включая оцифровку фондов</t>
  </si>
  <si>
    <t>910100.P.49.1.I0.20001001</t>
  </si>
  <si>
    <t>Количество документов</t>
  </si>
  <si>
    <t>Библиографическая обработка документов и создание каталогов</t>
  </si>
  <si>
    <t>900100.P.49.1.10.0001001</t>
  </si>
  <si>
    <t>Публичный показ музейных предметов, музейных коллекций</t>
  </si>
  <si>
    <t>910200О.99.0.ББ69АА00000 910200О99.0.ББ69ААО2000</t>
  </si>
  <si>
    <t>Число посетителей</t>
  </si>
  <si>
    <t>806.0801.1010310010.611</t>
  </si>
  <si>
    <t>Формирование, учет, изучение, обеспечение физического сохранения и безопасности музейных предметов, музейных коллекций</t>
  </si>
  <si>
    <t>910200.Р.49.1.10II0001001 910200Ф.99.1.АГ61АА00000</t>
  </si>
  <si>
    <t>Создание спектаклей</t>
  </si>
  <si>
    <t>900100.Р49.1.10.6001000 900100.Р49.I.10.40001001 900100.Р49.I.10.50001001</t>
  </si>
  <si>
    <t>количество новых (капитально-возобновленных) постановок</t>
  </si>
  <si>
    <t>806.0801.1020110010.611             806.0801.1020410010.611</t>
  </si>
  <si>
    <t>Показ (организация показа) спектаклей (театральных постановок)</t>
  </si>
  <si>
    <t>900400О.99.0.ББ67АА00002 900400О.99.0.ББ67АА01002</t>
  </si>
  <si>
    <t>число зрителей</t>
  </si>
  <si>
    <t>806.0801.1020110010.611            806.0801.1020410010.611</t>
  </si>
  <si>
    <t>Создание концертов и концертных программ</t>
  </si>
  <si>
    <t>900100.Р.49.1.10V.0001001</t>
  </si>
  <si>
    <t>Количество новых(капитально возобновленных)концертов</t>
  </si>
  <si>
    <t>806.0801.1020110010.611</t>
  </si>
  <si>
    <t>Показ (организация показа) концертных программ</t>
  </si>
  <si>
    <t>900100О.99.0.ББ68АА00001 900100О.99.0.ББ81АА01002</t>
  </si>
  <si>
    <t>Услуги прочие по распространению кинофильмов, видеофильмов и телевизионных программ</t>
  </si>
  <si>
    <t>591312.Р.49.0.10.I0001001</t>
  </si>
  <si>
    <t>Количество выданных фильмокопий</t>
  </si>
  <si>
    <t>806.0802.1020210010.611</t>
  </si>
  <si>
    <t xml:space="preserve">Организация и проведение культурно-массовых мероприятий: зрелищных, творческих, учебно-методических и иных  </t>
  </si>
  <si>
    <t>900400.Р.49.1.I0.80001001</t>
  </si>
  <si>
    <t>Количество проведенных мероприятий</t>
  </si>
  <si>
    <t>806.0801.1020310010.611</t>
  </si>
  <si>
    <t>Оказание туристско-информационных услуг</t>
  </si>
  <si>
    <t>799010.P.49.1.19.20001001</t>
  </si>
  <si>
    <t>Количество просмотров</t>
  </si>
  <si>
    <t>806.0801.1030310010.611</t>
  </si>
  <si>
    <t>Формирование, ведение баз данных, в том числе интернет-ресурсов в сфере туризма</t>
  </si>
  <si>
    <t>631110.Р.49.1.19.20001001</t>
  </si>
  <si>
    <t>Количество работ</t>
  </si>
  <si>
    <t>808 0704 0230210010 611</t>
  </si>
  <si>
    <t>808 0704 02311R3630 611</t>
  </si>
  <si>
    <t>852101О.99.0.ББ28АР36000</t>
  </si>
  <si>
    <t>852101О.99.0.ББ28АР28000</t>
  </si>
  <si>
    <t>852101О.99.0.ББ28АР52000</t>
  </si>
  <si>
    <t xml:space="preserve">
852101О.99.0.БО84БД40000</t>
  </si>
  <si>
    <t>852101О.99.0.ББ28БА08000</t>
  </si>
  <si>
    <t>852101О.99.0.ББ28БА48000</t>
  </si>
  <si>
    <t>852101О.99.0.ББ28БВ24000</t>
  </si>
  <si>
    <t>852101О.99.0.ББ28БВ48000</t>
  </si>
  <si>
    <t>852101О.99.0.ББ28БВ64000</t>
  </si>
  <si>
    <t>852101О.99.0.ББ28АЦ60000</t>
  </si>
  <si>
    <t>852101О.99.0.ББ28АЭ92000</t>
  </si>
  <si>
    <t>852100О.99.0.БО84БВ24000</t>
  </si>
  <si>
    <t>852101О.99.0.ББ28ДД64000</t>
  </si>
  <si>
    <t>852101О.99.0.ББ28ДЕ04000</t>
  </si>
  <si>
    <t>852101О.99.0.ББ28ЗЩ32000</t>
  </si>
  <si>
    <t>852100О.99.0.БО84ЖЮ40000</t>
  </si>
  <si>
    <t>852101О.99.0.ББ28ИР76000</t>
  </si>
  <si>
    <t>852101О.99.0.ББ28СИ16000</t>
  </si>
  <si>
    <t>852101О.99.0.ББ28БД40000</t>
  </si>
  <si>
    <t xml:space="preserve">
852101О.99.0.ББ28ШЭ60002</t>
  </si>
  <si>
    <t>808 0704 0231153630 611</t>
  </si>
  <si>
    <t>852101О.99.0.ББ29КУ72000</t>
  </si>
  <si>
    <t>852101О.99.0.ББ29МП56000</t>
  </si>
  <si>
    <t>Реализация основных профессиональных образовательных программ профессионального обучения - программ профессиональной подготовки по профессиям рабочих, должностям служащих (адаптированная программа)</t>
  </si>
  <si>
    <t>804200О.99.0.ББ65АД01000</t>
  </si>
  <si>
    <t>Реализация дополнительных образовательных программ спортивной подготовки по олимпийским видам спорта***</t>
  </si>
  <si>
    <t>число лиц, прошедших спортивную подготовку на этапе спортивной подготовки</t>
  </si>
  <si>
    <t>чел.</t>
  </si>
  <si>
    <t xml:space="preserve">809.1103.1120310010.614         809.1103.1120310010.624           </t>
  </si>
  <si>
    <t xml:space="preserve">Реализация дополнительных образовательных программ спортивной подготовки по неолимпийским видам спорта </t>
  </si>
  <si>
    <t>854100О.99.0.БО53АБ85001
854100О.99.0.БО53АБ86001
854100О.99.0.БО53АБ87001</t>
  </si>
  <si>
    <t>809.1103.1120310010.614</t>
  </si>
  <si>
    <t xml:space="preserve">Реализация дополнительных образовательных программ спортивной подготовки по адаптивным видам спорта (спорт лиц с поражением ОДА) </t>
  </si>
  <si>
    <t>854100О.99.0.БО51АА09000 854100О.99.0.БО51АА10000 854100О.99.0.БО51АА08000 854100О.99.0.БО51АА11000</t>
  </si>
  <si>
    <t>Реализация дополнительных образовательных программ спортивной подготовки по адаптивным видам спорта (спорт глухих)</t>
  </si>
  <si>
    <t>854100О.99.0.БО51АА01000 854100О.99.0.БО51АА02000 854100О.99.0.БО51АА03000</t>
  </si>
  <si>
    <t>Обеспечение участия лиц, проходящих спортивную подготовку, в спортивных соревнованиях/Обеспечение участия лиц, обучающихся по дополнительным образовательным программам спортивной подготовки, в спортивных соревнованиях</t>
  </si>
  <si>
    <t>931900.P.49.0..1110001000/ 931900.Р.49.1.16.20002000</t>
  </si>
  <si>
    <t xml:space="preserve">количество соревнований </t>
  </si>
  <si>
    <t>ед.</t>
  </si>
  <si>
    <t xml:space="preserve">809.1103.1120310010.611 809.1103.1120310010.621                      </t>
  </si>
  <si>
    <t>Обеспечение доступа к объектам спорта</t>
  </si>
  <si>
    <t>931900.Р.49.1..2160001002</t>
  </si>
  <si>
    <t>часы</t>
  </si>
  <si>
    <t>ч.</t>
  </si>
  <si>
    <t xml:space="preserve">809.1103.1120310010.611 809.1103.1120310010.621 809.1102.1110110010.621      </t>
  </si>
  <si>
    <t xml:space="preserve">Организация и проведение официальных физкультурных (физкультурно-оздоровительных) мероприятий и спортивных мероприятий </t>
  </si>
  <si>
    <t>931900.P.49.1..2150001002</t>
  </si>
  <si>
    <t>809.1102.1110110010.621</t>
  </si>
  <si>
    <t>Организация и проведение физкультурных и спортивных мероприятий в рамках Всероссийского физкультурно-спортивногго комплекса "Готов к труду и обороне" (ГТО)</t>
  </si>
  <si>
    <t>931900.P.49.1..2120001002</t>
  </si>
  <si>
    <t>Проведение тестирования выполнения испытаний (тестов) комплекса ГТО</t>
  </si>
  <si>
    <t>931900.P.49.1..2130001002</t>
  </si>
  <si>
    <t>Обеспечение участия спортивных сборных команд в официальных физкультурных мероприятиях и спортивных мероприятиях</t>
  </si>
  <si>
    <t>931900.Р.49.1..2140001002</t>
  </si>
  <si>
    <t>количество команд</t>
  </si>
  <si>
    <t xml:space="preserve">809.1103.1120110010.611   </t>
  </si>
  <si>
    <t xml:space="preserve">Министерство внутренней и молодежной политики Курской области </t>
  </si>
  <si>
    <t>Организация мероприятий в сфере молодежной политики, направленных на формирование системы развития талантливой и инициативной молодежи, создание условий для самореализации подростков и молодежи, развитие творческого, профессионального, интеллектуального потенциалов подростков и молодежи</t>
  </si>
  <si>
    <t>932900.Р.49.1.19230001001</t>
  </si>
  <si>
    <t>Организация мероприятий в сфере молодежной политики, направленных на вовлечение молодежи в инновационную, предпринимательскую, добровольческую деятельность, а также на развитие гражданской активности молодежи и формирование здорового образа жизни</t>
  </si>
  <si>
    <t>932900.Р.49.1.19.20002001</t>
  </si>
  <si>
    <t>Организация досуга детей, подростков и молодежи</t>
  </si>
  <si>
    <t>932900.Р.49.1.19.20005001</t>
  </si>
  <si>
    <t>Количество кружков и секций</t>
  </si>
  <si>
    <t>Организация мероприятий в сфере молодежной политики, направленных на гражданское и патриотическое воспитание молодежи, воспитание толерантности в молодежной среде, формирование правовых, культурных и нравственных ценностей</t>
  </si>
  <si>
    <t>854199.Р.49.1.19.30001000</t>
  </si>
  <si>
    <t xml:space="preserve">Организация  специализированных (профильных) лагерей  </t>
  </si>
  <si>
    <t>854199.Р.49.1.19.20001000</t>
  </si>
  <si>
    <t>799010.P.49.1.19.20001000</t>
  </si>
  <si>
    <t>848 0412 10 5 01 10010 611</t>
  </si>
  <si>
    <t>631110.P.49.1.19.20001000</t>
  </si>
  <si>
    <t>Обеспечение сохранения и использования объектов культурного наследия</t>
  </si>
  <si>
    <t>910200.Р.49.1.11.20001002</t>
  </si>
  <si>
    <t>Количество объектов культурного наследия</t>
  </si>
  <si>
    <t>Единица</t>
  </si>
  <si>
    <t>836 0801 1010110010 611</t>
  </si>
  <si>
    <t>Предупреждение возникновения и распространения лесных пожаров, включая территорию ООПТ</t>
  </si>
  <si>
    <t>024000.Р.49.1..3280002001</t>
  </si>
  <si>
    <t>га</t>
  </si>
  <si>
    <t>819 04 07 2110110010 621</t>
  </si>
  <si>
    <t>Тушение лесных пожаров</t>
  </si>
  <si>
    <t>024000.Р.49.1.32170002001</t>
  </si>
  <si>
    <t>Тушение пожаров в лесах. Ликвидация лесного пожара силами наземных пожарных формирований</t>
  </si>
  <si>
    <t>819 04 07 2110153450 621</t>
  </si>
  <si>
    <t>Выполнение работ по отводу лесосек</t>
  </si>
  <si>
    <t>024000.Р.49.1.32270002001</t>
  </si>
  <si>
    <t>Отвод лесосек под выборочные рубки</t>
  </si>
  <si>
    <t>819 04 07 2110351290 621</t>
  </si>
  <si>
    <t>024000.Р.49.1.32280002001</t>
  </si>
  <si>
    <t xml:space="preserve"> Отвод лесосек под рубки ухода в молодняках</t>
  </si>
  <si>
    <t>Осуществление лесовосстановления и лесоразведения</t>
  </si>
  <si>
    <t>024000.Р.49.1.32200002001</t>
  </si>
  <si>
    <t>Дополнение лесных культур</t>
  </si>
  <si>
    <t>819 04 07 211GA54290 621</t>
  </si>
  <si>
    <t>024000.Р.49.1.32210002001</t>
  </si>
  <si>
    <t>Проведение агротехнического ухода за лесными культурами (проведение механизированного ухода), проведение агротехнического ухода за лесными культурами (ручное рыхление почвы)</t>
  </si>
  <si>
    <t>Выполнение работ по лесному семеноводству</t>
  </si>
  <si>
    <t>024000.Р.49.1.32240002001</t>
  </si>
  <si>
    <t>Создание и выделение объектов лесного семеноводства; формирование постоянных лесосеменных участков; приобретение лесных семян</t>
  </si>
  <si>
    <t>кг</t>
  </si>
  <si>
    <t>819 04 07 211GA54310 621</t>
  </si>
  <si>
    <t>024000.Р.49.1.32300002001</t>
  </si>
  <si>
    <t>Уход за лесами в молодняках (осветления, прочистки)</t>
  </si>
  <si>
    <t>819 04 07 2110451290 621</t>
  </si>
  <si>
    <t>Ликвидация очагов вредных организмов</t>
  </si>
  <si>
    <t>024000.Р.49.1.32250002001</t>
  </si>
  <si>
    <t>Уборка неликвидной древесины.
Проведение санитарно-оздоровителных мероприятий по защите лесов</t>
  </si>
  <si>
    <t>819 04 07 2110251290 621</t>
  </si>
  <si>
    <t>Профилактика возникновения очагов вредных организмов</t>
  </si>
  <si>
    <t>024000.Р.49.1.32260002001</t>
  </si>
  <si>
    <t>Проведение лесопатологических обследований лесов (инструментальный вид, визуальный вид), пораженных неблагоприятными факторами, для определения санитарного и лесопатологического состояния лесов и причин их ослабления, назначения  санитарно-оздоровительных мероприятий</t>
  </si>
  <si>
    <t xml:space="preserve">Проведение мероприятий по предупреждению и ликвидации заразных и иных болезней животных, включая сельскохозяйственных, домашних, зоопарковых и других животных, пушных зверей, птиц, рыб и пчел и их лечению </t>
  </si>
  <si>
    <t>852000О.99.0.АЦ44АА00003</t>
  </si>
  <si>
    <t xml:space="preserve">количество мероприятий </t>
  </si>
  <si>
    <t>817 0405 1840110010 611</t>
  </si>
  <si>
    <t>852000О.99.0.АЦ44АА03003</t>
  </si>
  <si>
    <t>750000.Р.49.0.17120003002</t>
  </si>
  <si>
    <t>852000О.99.0.АЦ44АА13003</t>
  </si>
  <si>
    <t>852000О.99.0.АЦ44АА15003</t>
  </si>
  <si>
    <t>750000.Р.49.0.175.0003002</t>
  </si>
  <si>
    <t>852000О.99.0.АЦ44АА29003</t>
  </si>
  <si>
    <t>750000.Р.49.0.179.0003002</t>
  </si>
  <si>
    <t>852000О.99.0.АЦ44АА25003</t>
  </si>
  <si>
    <t xml:space="preserve">750000.Р.49.0.17170003002 </t>
  </si>
  <si>
    <t>852000О.99.0.АЦ44АА07003</t>
  </si>
  <si>
    <t xml:space="preserve">количество исследований </t>
  </si>
  <si>
    <t>750000.Р.49.0.17250002002</t>
  </si>
  <si>
    <t>количество исследований</t>
  </si>
  <si>
    <t>750000.Р.49.0.172I0001001</t>
  </si>
  <si>
    <t xml:space="preserve">Оформление и выдача ветеринарных сопроводительных документов </t>
  </si>
  <si>
    <t>852000О.99.0.АЦ46АА01003</t>
  </si>
  <si>
    <t xml:space="preserve">количество документов </t>
  </si>
  <si>
    <t>штук</t>
  </si>
  <si>
    <t>750000.Р.49.0.17240002002</t>
  </si>
  <si>
    <t xml:space="preserve">Проведение мероприятий по защите населения от болезней общих для человека и животных и пищевых отравлений </t>
  </si>
  <si>
    <t>852000О.99.0.АЦ47АА02004</t>
  </si>
  <si>
    <t>750000.Р.49.0.17220002002</t>
  </si>
  <si>
    <t>852000О.99.0.АЦ47АА25004</t>
  </si>
  <si>
    <t>024000.Р.49.1..3270002001</t>
  </si>
  <si>
    <t>Устройство противопожарных минерализованных полос</t>
  </si>
  <si>
    <t>км</t>
  </si>
  <si>
    <t>024000.Р.49.1.32140002001</t>
  </si>
  <si>
    <t>Прочистка и обновление противопожарных минерализованных полос</t>
  </si>
  <si>
    <t>024000.Р.49.1..3290002001</t>
  </si>
  <si>
    <t>Проведение профилактического контролируемого противопожарного выжигания хвороста, лесной подстилки, сухой травы и других лесных горючих материалов</t>
  </si>
  <si>
    <t>024000.Р.49.1..32120002001</t>
  </si>
  <si>
    <t>Установка и реконструкция шлагбаумов, устройство преград, обеспечивающих ограничение пребывания граждан в лесах в целях обеспечения пожарной безопасности</t>
  </si>
  <si>
    <t>024000.Р.49.1.32100002001</t>
  </si>
  <si>
    <t>Установка и размещение стендов и других знаков и указателей, содержащих информацию о мерах пожарной безопасности в лесах</t>
  </si>
  <si>
    <t>024000.Р.49.1.3260002001</t>
  </si>
  <si>
    <t>Проведение противопожарной пропаганды и других профилактических мероприятий в целях предотвращения возникновения лесных пожаров</t>
  </si>
  <si>
    <t>024000.Р.49.1.32110002001</t>
  </si>
  <si>
    <t>Осуществление функций специализированной диспетчерской службы</t>
  </si>
  <si>
    <t xml:space="preserve"> месяцев</t>
  </si>
  <si>
    <t>1\12</t>
  </si>
  <si>
    <t>024000.Р.49.1..3210002001</t>
  </si>
  <si>
    <t>Организация обустройства и эксплуатации пожарных наблюдательных пунктов (вышек, мачт, павильонов и других наблюдательных пунктов), пунктов сосредоточения противопожарного инвентаря</t>
  </si>
  <si>
    <t>Производство и распространение телепрограмм</t>
  </si>
  <si>
    <t xml:space="preserve"> 602000.Р.49.1.5.2.0002001</t>
  </si>
  <si>
    <t xml:space="preserve"> Количество телепередач</t>
  </si>
  <si>
    <t>час.</t>
  </si>
  <si>
    <t>Производство и распространение радиопрограмм</t>
  </si>
  <si>
    <t>601000.Р.49.1.5.2.0001001</t>
  </si>
  <si>
    <t>Время вещания в эфире</t>
  </si>
  <si>
    <t>минут</t>
  </si>
  <si>
    <t>Производство и выпуск сетевого издания</t>
  </si>
  <si>
    <t>631200.Р.49.1.52130001002</t>
  </si>
  <si>
    <t>Размещение информационных материалов</t>
  </si>
  <si>
    <t>Осуществление издательской деятельности</t>
  </si>
  <si>
    <t>581300.Р.49.1.5.2.0001002</t>
  </si>
  <si>
    <t>Объем тиража</t>
  </si>
  <si>
    <t xml:space="preserve">Осуществление строительного контроля при выполнении работ по капитальному ремонту
зданий, строений, сооружений объектов, находящихся в собственности Курской области, а также работ, проводимых за счет областных субсидий областными и муниципальными заказчиками
</t>
  </si>
  <si>
    <t>711200.Р.49.0.14VI0001001</t>
  </si>
  <si>
    <t>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t>
  </si>
  <si>
    <t>841100.Р.49.0.6.1.0003001</t>
  </si>
  <si>
    <t>Количество услуг</t>
  </si>
  <si>
    <t xml:space="preserve">Единица </t>
  </si>
  <si>
    <t xml:space="preserve"> 838 01 13 1430110010600</t>
  </si>
  <si>
    <t>Регистрация в федеральной государственной информационной системе «Единая система идентификации и аутентификации в инфраструктуре, обеспечивающей информационно-технологическое взаимодействие информационных систем, используемых для предоставления государственных и муниципальных услуг в электронной форме» на безвозмездной основе</t>
  </si>
  <si>
    <t>631100.Р.49.0.6.120001001</t>
  </si>
  <si>
    <t>841100.Р.49.0.6.130002001</t>
  </si>
  <si>
    <t>Организация предоставления услуг юридическим лицам и индивидуальным предпринимателям, связанных с предоставлением государственных и муниципальных услуг, необходимых для начала осуществления и развития предпринимательской деятельности</t>
  </si>
  <si>
    <t>841100.Р.49.0.6.1.0004001</t>
  </si>
  <si>
    <t>702200.Р.49.0..6150002001</t>
  </si>
  <si>
    <t>Предоставление по заданным параметрам информации о формах и условиях финансовой поддержки субъектов малого и среднего предпринимательства</t>
  </si>
  <si>
    <t>702200.Р.49.0..6170002001</t>
  </si>
  <si>
    <t>Предоставление по заданным параметрам информации об объемах и номенклатуре закупок конкретных и отдельных заказчиков, определенных в соответствии с Федеральным законом от 18 июля 2011 г. № 223-ФЗ «О закупках товаров, работ, услуг отдельными видами юридических лиц», у субъектов малого и среднего предпринимательства в текущем году</t>
  </si>
  <si>
    <t>702200.Р.49.0..6180002001</t>
  </si>
  <si>
    <t>Предоставление информации об органах государственной власти Российской Федерации, органах местного самоуправления, организациях, образующих инфраструктуру поддержки субъектов малого и среднего предпринимательства, о мерах и условиях поддержки, предоставляемой на федеральном, региональном и муниципальном уровнях субъектам малого и среднего предпринимательства</t>
  </si>
  <si>
    <t>702200.Р.49.0..6190002001</t>
  </si>
  <si>
    <t>Информирование о тренингах по программам обучения АО «Корпорация «МСП» и электронной записи на участие в таких тренингах</t>
  </si>
  <si>
    <t>702200.Р.49.0..6100002001</t>
  </si>
  <si>
    <t xml:space="preserve">Организация консультаций по повышению  финансовой грамотности населения на базе филиалов АУ КО "МФЦ" </t>
  </si>
  <si>
    <t>691000.Р.49.0.6.1.0002001</t>
  </si>
  <si>
    <t>838 01 13 86В0011494600</t>
  </si>
  <si>
    <t>Прием заявлений о признании гражданина банкротом во внесудебном порядке</t>
  </si>
  <si>
    <t>631110.Р.49.0.6.2х0001000</t>
  </si>
  <si>
    <t>Прием заявок на подключение к сети газораспределения</t>
  </si>
  <si>
    <t>352200.Р.49.0.6.3х0001000</t>
  </si>
  <si>
    <t>Печать на бумажном носителе сертификата о профилактических прививках против новой коронавирусной инфекции COVID-19 или медицинских противопоказаниях к вакцинации и (или) перенесенном заболевании, вызванном новой коронавирусной инфекцией COVID-19, сформированного в виде электронного документа в автоматическом режиме посредством единого портала государственных и муниципальных услуг</t>
  </si>
  <si>
    <t>631100.Р.49.0.33Х10001000</t>
  </si>
  <si>
    <t>Информирование о расчетах за жилищно-коммунальные услуги, сформированных посредством единого платежного документа (ЕПД) в едином информационном пространстве жилищно-коммунального хозяйства Курской области (ЕИП ЖКХ)</t>
  </si>
  <si>
    <t>639910.Р.49.0.61150001000</t>
  </si>
  <si>
    <t>Регистрация ранее выданных банковских карт на основе национальной платежной системы «Мир» в качестве «Карты жителя Курской области»</t>
  </si>
  <si>
    <t>649919.Р.49.0.61110001000</t>
  </si>
  <si>
    <t xml:space="preserve">Осуществление функций регионального контакт-центра оперативной помощи гражданам в условиях распространения  новой коронавирусной инфекции COVID-19 по единому номеру «122» </t>
  </si>
  <si>
    <t>822000.Р.49.1.33210001000</t>
  </si>
  <si>
    <t>нет</t>
  </si>
  <si>
    <t>Реализация дополнительных профессиональных  программ повышения квалификации</t>
  </si>
  <si>
    <t>854200.Р.49.0.12810001001</t>
  </si>
  <si>
    <t>комплектование слушателями учебных групп в соответствии с подлежащими обучению категориями</t>
  </si>
  <si>
    <t>шт.</t>
  </si>
  <si>
    <t xml:space="preserve">Рассмотрение заявлений, связанных с наличием ошибок, допущенных при определении кадастровой стоимости </t>
  </si>
  <si>
    <t>749000.P.49.0.15VI0001001</t>
  </si>
  <si>
    <t xml:space="preserve">812.0113.2510110010.611 </t>
  </si>
  <si>
    <t>Разъяснение результатов определения кадастровой стоимости</t>
  </si>
  <si>
    <t>749000.P.49.0.15110003001</t>
  </si>
  <si>
    <t>Представление в федеральный орган исполнительной власти, осуществляющий государственный кадастровый учет и государственную регистрацию прав, информации, необходимой для ведения Единого государственного реестра недвижимости</t>
  </si>
  <si>
    <t>749000.P.49.0.15XI0001001</t>
  </si>
  <si>
    <t>Объем представленной информации</t>
  </si>
  <si>
    <t xml:space="preserve">Использование технических паспортов, оценочной и иной учетно-технической документации </t>
  </si>
  <si>
    <t>749000.P.49.0.15.70001001</t>
  </si>
  <si>
    <t>Сбор, обработка, систематизация, накопление и хранение информации при определении кадастровой стоимости и формируемой в результате ее проведения</t>
  </si>
  <si>
    <t>749000.P.49.1.15VV0001001</t>
  </si>
  <si>
    <t>Определение кадастровой стоимости объектов недвижимости в соответствии со статьей 14 Федерального закона от 03.07.2016 №237-ФЗ «О государственной кадастровой оценке»</t>
  </si>
  <si>
    <t>749000.P.49.1.15.80001001</t>
  </si>
  <si>
    <t>Определение кадастровой стоимости объектов недвижимости в соответствии со статьей 16 Федерального закона от 03.07.2016 №237-ФЗ «О государственной кадастровой оценке»</t>
  </si>
  <si>
    <t>749000.P.49.1.15990001001</t>
  </si>
  <si>
    <t xml:space="preserve">Сбор материалов для определения вида фактического использования объектов недвижимого имущества (зданий, строений, сооружений, помещений), в отношении которых налоговая база определяется как кадастровая стоимость </t>
  </si>
  <si>
    <t>749000.P.49.1.15380001002</t>
  </si>
  <si>
    <t xml:space="preserve">Подготовка документов, необходимых для государственной регистрации права собственности Курской области на объекты недвижимого имущества, земельные участки, находящиеся в собственности Курской области, а также земельные участки, государственная собственность на которые не разграничена, расположенные в границах города Курска </t>
  </si>
  <si>
    <t>680000.Р.49.1.15390001002</t>
  </si>
  <si>
    <t xml:space="preserve">Обеспечение реализации полномочий Курской области по предоставлению земельных участков из земель сельскохозяйственного назначения, право государственной собственности на которые не разграничено </t>
  </si>
  <si>
    <t>749000.Р.49.1.15410001001</t>
  </si>
  <si>
    <t xml:space="preserve">Рассмотрение заявлений об установлении кадастровой стоимости объекта недвижимости в размере ее рыночной стоимости </t>
  </si>
  <si>
    <t>749000.P.49.1.15XL0001001</t>
  </si>
  <si>
    <t>631110.Р.49.1.4.2.0003002</t>
  </si>
  <si>
    <t>822 0412 14220510010 611</t>
  </si>
  <si>
    <t>Работа по содержанию (эксплуатации) имущества, находящегося в государственной (муниципальной) собственности</t>
  </si>
  <si>
    <t>811010.Р.49.1.42130001001</t>
  </si>
  <si>
    <t>тыс. кв. м.</t>
  </si>
  <si>
    <t>Информационно-аналитическое наблюдение за состоянием рынка определенного товара и осуществлением торговой деятельности на территории Курской области</t>
  </si>
  <si>
    <t>732010.Р.49.1.421400001001</t>
  </si>
  <si>
    <t>Поддержка выставочной деятельности</t>
  </si>
  <si>
    <t>823000.Р.49.1.4.2.0003002</t>
  </si>
  <si>
    <t xml:space="preserve">Количество юридических лиц, субъектов малого и среднего предпринимательства, обратившихся за услугой
</t>
  </si>
  <si>
    <t>200</t>
  </si>
  <si>
    <t>228</t>
  </si>
  <si>
    <t>6 371 388</t>
  </si>
  <si>
    <t>Содержание (эксплуатация) имущества, находящегося в государственной (муниципальной) собственности</t>
  </si>
  <si>
    <t>841119.Р.49.0.8III0001003</t>
  </si>
  <si>
    <t>Эксплуатируемая площадь зданий</t>
  </si>
  <si>
    <r>
      <t>тыс. м</t>
    </r>
    <r>
      <rPr>
        <vertAlign val="superscript"/>
        <sz val="14"/>
        <color rgb="FF000000"/>
        <rFont val="Times New Roman"/>
        <family val="1"/>
        <charset val="204"/>
      </rPr>
      <t>2</t>
    </r>
  </si>
  <si>
    <t>Эксплуатируемая площадь прилегающей территории</t>
  </si>
  <si>
    <t>Иные сооружения</t>
  </si>
  <si>
    <t>усл. ед.</t>
  </si>
  <si>
    <t>Протяженность линейных объектов</t>
  </si>
  <si>
    <t>м</t>
  </si>
  <si>
    <t>Выполнение строительных работ</t>
  </si>
  <si>
    <t>Организация и осуществление транспортного обслуживания должностных лиц, государственных органов и государственных учреждений</t>
  </si>
  <si>
    <t>493939.Р.49.1.7III0001002</t>
  </si>
  <si>
    <t>Машино-часы работы автомобилей</t>
  </si>
  <si>
    <t>Протокольное сопровождение мероприятий, техническое и организационное обеспечение документационного оборота Правительства Курской области, Администрации Курской области</t>
  </si>
  <si>
    <t>821100.Р.49.1.32II0001002</t>
  </si>
  <si>
    <t>Количество человек</t>
  </si>
  <si>
    <t>Обеспечение деятельности Губернатора Курской области, Правительства Курской области и Администрации Курской области</t>
  </si>
  <si>
    <t>841100.Р.49.1.32VI0002002</t>
  </si>
  <si>
    <t>Количество сотрудников Администрации Курской области и сотрудников Правительства Курской области, подавших заявки на материально-техническое обеспечение</t>
  </si>
  <si>
    <t>Юридическое сопровождение деятельности Правительства Курской области, Администрации Курской области</t>
  </si>
  <si>
    <t>841100.Р.49.1.322Х0001001</t>
  </si>
  <si>
    <t>Аренда нежилых помещений с целью предоставления их в безвозмездное пользование  исполнительным органам Курской области</t>
  </si>
  <si>
    <t>682000.Р.49.1.322.0001000</t>
  </si>
  <si>
    <t>Арендуемая площадь</t>
  </si>
  <si>
    <t>кв.м.</t>
  </si>
  <si>
    <t>Предоставление в безвозмездное пользование имущества для краткосрочного проживания, в целях организации и проведения мероприятий</t>
  </si>
  <si>
    <t>552000.Р.49.1.30VV0001001</t>
  </si>
  <si>
    <t>-</t>
  </si>
  <si>
    <t>Создание условий и организация общественного питания, в том числе через торговые аппараты</t>
  </si>
  <si>
    <t>562920.Р.49.1.30II0002002</t>
  </si>
  <si>
    <t>801 0113 8120010010 611</t>
  </si>
  <si>
    <t xml:space="preserve">Реализация образовательных программ высшего образования - программ бакалавриата   </t>
  </si>
  <si>
    <t>852201О.99.0.ББ32ГФ44000</t>
  </si>
  <si>
    <t>801 0706 0230110010 621</t>
  </si>
  <si>
    <t>852201О.99.0.ББ32ГЦ60000</t>
  </si>
  <si>
    <t xml:space="preserve">Реализация образовательных программ высшего образования - программ бакалавриата  </t>
  </si>
  <si>
    <t>852201О.99.0.ББ32ДА32000</t>
  </si>
  <si>
    <t xml:space="preserve">Реализация образовательных программ высшего образования - программ специалитета </t>
  </si>
  <si>
    <t>852202О.99.0.ББ36ВО60000</t>
  </si>
  <si>
    <t xml:space="preserve">Реализация образовательных программ высшего образования - программ магистратуры </t>
  </si>
  <si>
    <t>852203О.99.0.ББ40ГЧ32000</t>
  </si>
  <si>
    <t>852203О.99.0.ББ40ГЧ40000</t>
  </si>
  <si>
    <t>852203О.99.0.ББ40ГЩ48000</t>
  </si>
  <si>
    <t>Реализация образовательных программ высшего образования - программ магистратуры</t>
  </si>
  <si>
    <t>852203О.99.0.ББ40ГЩ56000</t>
  </si>
  <si>
    <t>852203О.99.0.ББ40ДД64000</t>
  </si>
  <si>
    <t>852203О.99.0.ББ40ДД72000</t>
  </si>
  <si>
    <t>804200О.99.0.ББ60АБ21001</t>
  </si>
  <si>
    <t>Научно-методическое обеспечение</t>
  </si>
  <si>
    <t>742000.Р.49.1.13.I0001001</t>
  </si>
  <si>
    <t xml:space="preserve">Количество отчетов итогам научного, организационно-технического или учебно-методического обеспечения </t>
  </si>
  <si>
    <t xml:space="preserve">Проведение прикладных научных исследований </t>
  </si>
  <si>
    <t xml:space="preserve"> 720000.Р.49.1..1320001000</t>
  </si>
  <si>
    <t xml:space="preserve">Количество отчетов о выполнении прикладного научного-исследования, утвержденных органом исполнительной власти Курской области - заказчиком работы </t>
  </si>
  <si>
    <t>количество новых (капитально возобновленных) концертов</t>
  </si>
  <si>
    <t>801 0801 8120010010 611</t>
  </si>
  <si>
    <t>900100О.99.0.ББ81АА01002</t>
  </si>
  <si>
    <t>количество публичных выступлений</t>
  </si>
  <si>
    <t xml:space="preserve">Библиографическая обработка документов и создание каталогов </t>
  </si>
  <si>
    <t>900100.Р.49.1.10..0001001</t>
  </si>
  <si>
    <t>92</t>
  </si>
  <si>
    <t>105</t>
  </si>
  <si>
    <t>106</t>
  </si>
  <si>
    <t>107</t>
  </si>
  <si>
    <t>108</t>
  </si>
  <si>
    <t>109</t>
  </si>
  <si>
    <t>110</t>
  </si>
  <si>
    <t>115</t>
  </si>
  <si>
    <t>116</t>
  </si>
  <si>
    <t>117</t>
  </si>
  <si>
    <t>118</t>
  </si>
  <si>
    <t>122</t>
  </si>
  <si>
    <t>163</t>
  </si>
  <si>
    <t>167</t>
  </si>
  <si>
    <t>190</t>
  </si>
  <si>
    <t>198</t>
  </si>
  <si>
    <t>199</t>
  </si>
  <si>
    <t>201</t>
  </si>
  <si>
    <t>202</t>
  </si>
  <si>
    <t>205</t>
  </si>
  <si>
    <t>209</t>
  </si>
  <si>
    <t>227</t>
  </si>
  <si>
    <t>229</t>
  </si>
  <si>
    <t>230</t>
  </si>
  <si>
    <t>250</t>
  </si>
  <si>
    <t>251</t>
  </si>
  <si>
    <t>252</t>
  </si>
  <si>
    <t>257</t>
  </si>
  <si>
    <t>258</t>
  </si>
  <si>
    <t>259</t>
  </si>
  <si>
    <t>260</t>
  </si>
  <si>
    <t>264</t>
  </si>
  <si>
    <t>271</t>
  </si>
  <si>
    <t>813 0709 1230110010 611</t>
  </si>
  <si>
    <t>813 0707 1210210010 611</t>
  </si>
  <si>
    <t>813 0707 1210110010 611</t>
  </si>
  <si>
    <t>Эксплуатируемая площадь здания</t>
  </si>
  <si>
    <t>Количество реестров баз данных</t>
  </si>
  <si>
    <t>Количество проведенных исследований</t>
  </si>
  <si>
    <t>843 0705 0910110010 611</t>
  </si>
  <si>
    <t>834 01138120010010 600</t>
  </si>
  <si>
    <t>Сведения о выполнении государственными учреждениями (автономными и бюджетными учреждениями) Курской области государственных заданий на оказание государственных услуг (выполнение работ), а также об объемах финансового обеспечения выполнения государственных заданий на оказание соответствующих услуг (выполнения работ) за 2023 год</t>
  </si>
  <si>
    <t>811 1201 2310398702 621</t>
  </si>
  <si>
    <t>811 1202 2310398702 621</t>
  </si>
  <si>
    <t>801 01138120010010 611</t>
  </si>
  <si>
    <t>803 0704 0230210010 611</t>
  </si>
  <si>
    <t>803 0703 0230210010 614</t>
  </si>
  <si>
    <t>803 0704 0230210010 621</t>
  </si>
  <si>
    <t>803 0703 0220110010 614</t>
  </si>
  <si>
    <t>803 0703 0220110010 611</t>
  </si>
  <si>
    <t>803 0704 02311R3630 611</t>
  </si>
  <si>
    <t>803 0704 02311R3630 621</t>
  </si>
  <si>
    <t xml:space="preserve"> 803 0704 0230210010 611</t>
  </si>
  <si>
    <t>803 0703 0230210010 624</t>
  </si>
  <si>
    <t>803 0704 023Е651771 611</t>
  </si>
  <si>
    <t>803 0705 0210310010 611</t>
  </si>
  <si>
    <t>803 0705 021Е154811 611</t>
  </si>
  <si>
    <t>803 0709 86В0011494 611</t>
  </si>
  <si>
    <t>803 0703 022Е255371 611</t>
  </si>
  <si>
    <t xml:space="preserve">***по состоянию на 01.01.2023 сумма 19 065 620,00 руб. не доведена до ОБУ ДО «СШОР им. Н.Я. Яковлева» в рамках соглашения о предоставлении субсидии из областного бюджета на финансовое обеспечение выполнения государственного задания на оказание государственных услуг (выполнение работ) </t>
  </si>
  <si>
    <t>803 0702 0210310010 611</t>
  </si>
  <si>
    <t>803 0702 02104R3040 611</t>
  </si>
  <si>
    <t>803 0703 022Е252471 611</t>
  </si>
  <si>
    <t>803 0703 022Е252471 614</t>
  </si>
  <si>
    <t>803 0705 0220112420 611</t>
  </si>
  <si>
    <t>803 0702 02106R3030 611</t>
  </si>
  <si>
    <t>803 0703 0210310010 614</t>
  </si>
  <si>
    <t>803 0702 022Е151725 611</t>
  </si>
  <si>
    <t>803 0703 022Е151725 614</t>
  </si>
  <si>
    <t>8030704 02311R3630 611</t>
  </si>
  <si>
    <t>805 1002 0320510010 614</t>
  </si>
  <si>
    <t>805 1002 0320510010 611</t>
  </si>
  <si>
    <t>805 0905 0311910010 621</t>
  </si>
  <si>
    <t>805 1002 0311910010 621</t>
  </si>
  <si>
    <t>Подбор по заданным параметрам информации о недвижимом имуществе, включенном в перечни государственного и муниципального имущества, предусмотренные частью 4 статьи 18 Федерального закона от 24 июля 2007 г. № 209-ФЗ «О развитии малого и среднего предпринимательства в Российской Федерации», и свободном от прав третьих лиц</t>
  </si>
  <si>
    <t>Организация системы обнаружения и учета лесных пожаров, системы наблюдения за их развитием с использованием наземных, авиационных или космических средств</t>
  </si>
  <si>
    <t xml:space="preserve">количество мероприятий, количество разработанных аналитических материалов, заключений, справок,  количество отчетов
</t>
  </si>
  <si>
    <t>количество документов.</t>
  </si>
  <si>
    <t xml:space="preserve">Количество рассмотренных заявлений, связанных с наличием ошибок, допущенных при определении кадастровой стоимости </t>
  </si>
  <si>
    <t xml:space="preserve">Количество объектов недвижимости, в отношении которых представлены разъяснения </t>
  </si>
  <si>
    <t>Количество выданных копий документов</t>
  </si>
  <si>
    <t xml:space="preserve">Количество отчетов о сборе, обработке, систематизации и хранении информации </t>
  </si>
  <si>
    <t>Количество объектов недвижимости, для которых определена кадастровая стоимость</t>
  </si>
  <si>
    <t>Количество обследованных объектов</t>
  </si>
  <si>
    <t>Количество оформленных документов</t>
  </si>
  <si>
    <t>Количество оформленных проектов договоров.ю правовых актов и решений</t>
  </si>
  <si>
    <t xml:space="preserve">Количество рассмотренных заявлений об установлении кадастровой стоимости объекта недвижимости в размере его рыночной стоимости </t>
  </si>
  <si>
    <t>Прием заявлений о включении в список избирателей, участников референдума по месту нахождения при проведении выборов Президента Российской Федерации, выборов в органы государственной власти субъекта Российской Федерации, референдума субъекта Российской Федерации в соответствии с порядком включения в список избирателей, участников референдума по месту нахождения, установленным Центральной избирательной комиссией Российской Федерации</t>
  </si>
  <si>
    <t xml:space="preserve">Специализированная медицинская помощь (за исключением высокотехнологичной медицинской помощи),  не включенная в базовую программу обязательного медицинского страхования по профилю «Венерология» </t>
  </si>
  <si>
    <t>854100О.99.0.БО52АБ00001
854100О.99.0.БО52АБ01001 
854100О.99.0.БО52АА68001 854100О.99.0.БО52АА69001 854100О.99.0.БО52АА70001 854100О.99.0.БО52АА72001 854100О.99.0.БО52АА73001  854100О.99.0.БО52АВ08001 854100О.99.0.БО52АВ09001 854100О.99.0.БО52АВ10001 854100О.99.0.БО52АВ11001 854100О.99.0.БО52АБ76001 854100О.99.0.БО52АБ77001 854100О.99.0.БО52АБ78001 854100О.99.0.БО52АБ96001 854100О.99.0.БО52АБ97001 854100О.99.0.БО52АБ98001 854100О.99.0.БО52АБ99001 854100О.99.0.БО52АБ64001 854100О.99.0.БО52АБ65001 854100О.99.0.БО52АБ66001 854100О.99.0.БО52АБ67001 854100О.99.0.БО52АА08001 854100О.99.0.БО52АА09001 854100О.99.0.БО52АА10001  854100О.99.0.БО52АВ04001 854100О.99.0.БО52АВ05001 854100О.99.0.БО52АВ06001 854100О.99.0.БО52АВ07001 854100О.99.0.БО52АА44001 854100О.99.0.БО52АА45001 854100О.99.0.БО52АА56001 854100О.99.0.БО52АА57001 854100О.99.0.БО52АА58001 854100О.99.0.БО52АА59001 854100О.99.0.БО52АА60001 854100О.99.0.БО52АА61001 854100О.99.0.БО52АА62001 854100О.99.0.БО52АА63001 854100О.99.0.БО52АА40001 854100О.99.0.БО52АА41001 854100О.99.0.БО52АА42001 854100О.99.0.БО52АА43001 854100О.99.0.БО52АА92001 854100О.99.0.БО52АА93001 854100О.99.0.БО52АА94001 854100О.99.0.БО52АА95001 854100О.99.0.БО52АБ80001 854100О.99.0.БО52АБ81001 854100О.99.0.БО52АБ82001</t>
  </si>
  <si>
    <t>Количество капитально ремонтируемых объектов</t>
  </si>
  <si>
    <t>Организация проведения общественно значимых мероприятий в сфере образования, науки</t>
  </si>
  <si>
    <t>Методическое обеспечение образовательной деятельности</t>
  </si>
</sst>
</file>

<file path=xl/styles.xml><?xml version="1.0" encoding="utf-8"?>
<styleSheet xmlns="http://schemas.openxmlformats.org/spreadsheetml/2006/main">
  <numFmts count="3">
    <numFmt numFmtId="44" formatCode="_-* #,##0.00\ &quot;₽&quot;_-;\-* #,##0.00\ &quot;₽&quot;_-;_-* &quot;-&quot;??\ &quot;₽&quot;_-;_-@_-"/>
    <numFmt numFmtId="164" formatCode="#,##0.0"/>
    <numFmt numFmtId="165" formatCode="#,##0.000"/>
  </numFmts>
  <fonts count="20">
    <font>
      <sz val="11"/>
      <color rgb="FF000000"/>
      <name val="Calibri"/>
    </font>
    <font>
      <sz val="10"/>
      <name val="Arial"/>
      <family val="2"/>
      <charset val="204"/>
    </font>
    <font>
      <sz val="12"/>
      <name val="Times New Roman"/>
      <family val="1"/>
      <charset val="204"/>
    </font>
    <font>
      <b/>
      <sz val="14"/>
      <name val="Times New Roman"/>
      <family val="1"/>
      <charset val="204"/>
    </font>
    <font>
      <sz val="14"/>
      <name val="Times New Roman"/>
      <family val="1"/>
      <charset val="204"/>
    </font>
    <font>
      <b/>
      <sz val="10"/>
      <color rgb="FF000000"/>
      <name val="Arial"/>
      <family val="2"/>
      <charset val="204"/>
    </font>
    <font>
      <sz val="14"/>
      <color rgb="FF000000"/>
      <name val="Times New Roman"/>
      <family val="1"/>
      <charset val="204"/>
    </font>
    <font>
      <sz val="14"/>
      <color theme="1"/>
      <name val="Times New Roman"/>
      <family val="1"/>
      <charset val="204"/>
    </font>
    <font>
      <sz val="11"/>
      <color rgb="FF000000"/>
      <name val="Calibri"/>
      <family val="2"/>
      <charset val="204"/>
    </font>
    <font>
      <sz val="11"/>
      <color rgb="FF000000"/>
      <name val="Calibri"/>
      <family val="2"/>
      <charset val="204"/>
    </font>
    <font>
      <sz val="14"/>
      <name val="Times New Roman"/>
      <family val="1"/>
      <charset val="1"/>
    </font>
    <font>
      <sz val="11"/>
      <color theme="1"/>
      <name val="Calibri"/>
      <family val="2"/>
      <scheme val="minor"/>
    </font>
    <font>
      <b/>
      <sz val="14"/>
      <color theme="6"/>
      <name val="Times New Roman"/>
      <family val="1"/>
      <charset val="204"/>
    </font>
    <font>
      <sz val="14"/>
      <color indexed="8"/>
      <name val="Times New Roman"/>
      <family val="1"/>
      <charset val="204"/>
    </font>
    <font>
      <vertAlign val="superscript"/>
      <sz val="14"/>
      <color rgb="FF000000"/>
      <name val="Times New Roman"/>
      <family val="1"/>
      <charset val="204"/>
    </font>
    <font>
      <sz val="14"/>
      <color rgb="FF000000"/>
      <name val="Calibri"/>
      <family val="2"/>
      <charset val="204"/>
    </font>
    <font>
      <sz val="14"/>
      <name val="Calibri"/>
      <family val="2"/>
      <charset val="204"/>
    </font>
    <font>
      <sz val="14"/>
      <color theme="1"/>
      <name val="Times New Roman"/>
      <family val="2"/>
    </font>
    <font>
      <b/>
      <sz val="16"/>
      <name val="Times New Roman"/>
      <family val="1"/>
      <charset val="204"/>
    </font>
    <font>
      <sz val="16"/>
      <name val="Times New Roman"/>
      <family val="1"/>
      <charset val="204"/>
    </font>
  </fonts>
  <fills count="5">
    <fill>
      <patternFill patternType="none"/>
    </fill>
    <fill>
      <patternFill patternType="gray125"/>
    </fill>
    <fill>
      <patternFill patternType="solid">
        <fgColor theme="8" tint="0.79998168889431442"/>
        <bgColor indexed="64"/>
      </patternFill>
    </fill>
    <fill>
      <patternFill patternType="solid">
        <fgColor rgb="FFDCE6F2"/>
      </patternFill>
    </fill>
    <fill>
      <patternFill patternType="solid">
        <fgColor theme="0"/>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D9D9D9"/>
      </left>
      <right style="thin">
        <color rgb="FFB9CDE5"/>
      </right>
      <top/>
      <bottom style="thin">
        <color rgb="FFB9CDE5"/>
      </bottom>
      <diagonal/>
    </border>
    <border>
      <left style="thin">
        <color rgb="FF000000"/>
      </left>
      <right style="thin">
        <color rgb="FF000000"/>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6">
    <xf numFmtId="0" fontId="0" fillId="0" borderId="0"/>
    <xf numFmtId="0" fontId="1" fillId="0" borderId="0"/>
    <xf numFmtId="4" fontId="5" fillId="3" borderId="5">
      <alignment horizontal="right" vertical="top" shrinkToFit="1"/>
    </xf>
    <xf numFmtId="0" fontId="8" fillId="0" borderId="0"/>
    <xf numFmtId="44" fontId="9" fillId="0" borderId="0" applyFont="0" applyFill="0" applyBorder="0" applyAlignment="0" applyProtection="0"/>
    <xf numFmtId="0" fontId="11" fillId="0" borderId="0"/>
  </cellStyleXfs>
  <cellXfs count="111">
    <xf numFmtId="0" fontId="0" fillId="0" borderId="0" xfId="0" applyFont="1" applyFill="1" applyBorder="1" applyAlignment="1">
      <alignment horizontal="left" vertical="center"/>
    </xf>
    <xf numFmtId="0" fontId="2" fillId="0" borderId="0" xfId="0" applyFont="1" applyFill="1" applyBorder="1" applyAlignment="1">
      <alignment horizontal="left" vertical="center"/>
    </xf>
    <xf numFmtId="0" fontId="4" fillId="0" borderId="0" xfId="0" applyFont="1" applyFill="1" applyBorder="1" applyAlignment="1">
      <alignment horizontal="left" vertical="center"/>
    </xf>
    <xf numFmtId="3" fontId="6" fillId="4" borderId="2" xfId="0" applyNumberFormat="1" applyFont="1" applyFill="1" applyBorder="1" applyAlignment="1">
      <alignment horizontal="center" vertical="center" wrapText="1"/>
    </xf>
    <xf numFmtId="0" fontId="6" fillId="4" borderId="2" xfId="0" applyFont="1" applyFill="1" applyBorder="1" applyAlignment="1">
      <alignment horizontal="center" vertical="center" wrapText="1"/>
    </xf>
    <xf numFmtId="3" fontId="4" fillId="4" borderId="2" xfId="0" applyNumberFormat="1" applyFont="1" applyFill="1" applyBorder="1" applyAlignment="1">
      <alignment horizontal="center" vertical="center" wrapText="1"/>
    </xf>
    <xf numFmtId="4" fontId="2" fillId="0" borderId="0" xfId="0" applyNumberFormat="1" applyFont="1" applyFill="1" applyBorder="1" applyAlignment="1">
      <alignment horizontal="left" vertical="center"/>
    </xf>
    <xf numFmtId="4" fontId="4" fillId="4"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4" borderId="2"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49" fontId="4" fillId="0" borderId="2" xfId="0" applyNumberFormat="1" applyFont="1" applyBorder="1" applyAlignment="1">
      <alignment horizontal="center" vertical="center" wrapText="1"/>
    </xf>
    <xf numFmtId="0" fontId="10" fillId="4" borderId="2" xfId="0" applyFont="1" applyFill="1" applyBorder="1" applyAlignment="1">
      <alignment horizontal="center" vertical="center" wrapText="1"/>
    </xf>
    <xf numFmtId="0" fontId="4" fillId="4" borderId="2" xfId="0" applyFont="1" applyFill="1" applyBorder="1" applyAlignment="1">
      <alignment horizontal="center" vertical="center"/>
    </xf>
    <xf numFmtId="3" fontId="6" fillId="4" borderId="2" xfId="0" applyNumberFormat="1" applyFont="1" applyFill="1" applyBorder="1" applyAlignment="1">
      <alignment horizontal="center" vertical="center"/>
    </xf>
    <xf numFmtId="4" fontId="4" fillId="4" borderId="2" xfId="0" applyNumberFormat="1" applyFont="1" applyFill="1" applyBorder="1" applyAlignment="1">
      <alignment horizontal="center" vertical="center"/>
    </xf>
    <xf numFmtId="4" fontId="7" fillId="0" borderId="2" xfId="0" applyNumberFormat="1" applyFont="1" applyFill="1" applyBorder="1" applyAlignment="1">
      <alignment vertical="center"/>
    </xf>
    <xf numFmtId="4" fontId="4" fillId="0" borderId="2" xfId="0" applyNumberFormat="1" applyFont="1" applyFill="1" applyBorder="1" applyAlignment="1">
      <alignment vertical="center"/>
    </xf>
    <xf numFmtId="0" fontId="4" fillId="0" borderId="2" xfId="0" applyFont="1" applyFill="1" applyBorder="1" applyAlignment="1">
      <alignment horizontal="center" vertical="center"/>
    </xf>
    <xf numFmtId="4" fontId="4" fillId="4" borderId="2" xfId="0" applyNumberFormat="1" applyFont="1" applyFill="1" applyBorder="1" applyAlignment="1">
      <alignment vertical="center"/>
    </xf>
    <xf numFmtId="4" fontId="7" fillId="4" borderId="2" xfId="0" applyNumberFormat="1" applyFont="1" applyFill="1" applyBorder="1" applyAlignment="1">
      <alignment vertical="center"/>
    </xf>
    <xf numFmtId="0" fontId="4" fillId="0" borderId="0" xfId="0" applyFont="1" applyFill="1" applyBorder="1" applyAlignment="1">
      <alignment horizontal="center" vertical="center" wrapText="1"/>
    </xf>
    <xf numFmtId="3" fontId="4" fillId="0" borderId="2" xfId="0" applyNumberFormat="1" applyFont="1" applyFill="1" applyBorder="1" applyAlignment="1">
      <alignment horizontal="center" vertical="center"/>
    </xf>
    <xf numFmtId="0" fontId="4" fillId="4" borderId="2" xfId="0" applyNumberFormat="1" applyFont="1" applyFill="1" applyBorder="1" applyAlignment="1">
      <alignment horizontal="center" vertical="center"/>
    </xf>
    <xf numFmtId="16" fontId="4" fillId="4" borderId="2" xfId="0" applyNumberFormat="1" applyFont="1" applyFill="1" applyBorder="1" applyAlignment="1">
      <alignment horizontal="center" vertical="center"/>
    </xf>
    <xf numFmtId="0" fontId="6"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 fontId="4" fillId="0" borderId="2" xfId="0" applyNumberFormat="1" applyFont="1" applyBorder="1" applyAlignment="1">
      <alignment vertical="center" wrapText="1"/>
    </xf>
    <xf numFmtId="4" fontId="4" fillId="0" borderId="2" xfId="0" applyNumberFormat="1" applyFont="1" applyFill="1" applyBorder="1" applyAlignment="1">
      <alignment vertical="center" wrapText="1"/>
    </xf>
    <xf numFmtId="164" fontId="4" fillId="0" borderId="2" xfId="0" applyNumberFormat="1" applyFont="1" applyFill="1" applyBorder="1" applyAlignment="1">
      <alignment horizontal="center" vertical="center" wrapText="1"/>
    </xf>
    <xf numFmtId="49" fontId="17" fillId="0" borderId="2" xfId="0" applyNumberFormat="1" applyFont="1" applyBorder="1" applyAlignment="1">
      <alignment horizontal="center" vertical="center" wrapText="1"/>
    </xf>
    <xf numFmtId="0" fontId="7" fillId="0" borderId="2" xfId="5" applyFont="1" applyBorder="1" applyAlignment="1">
      <alignment horizontal="center" vertical="center"/>
    </xf>
    <xf numFmtId="49" fontId="4" fillId="0" borderId="2" xfId="0" applyNumberFormat="1" applyFont="1" applyFill="1" applyBorder="1" applyAlignment="1" applyProtection="1">
      <alignment horizontal="center" vertical="center"/>
      <protection locked="0"/>
    </xf>
    <xf numFmtId="0" fontId="3" fillId="0" borderId="0" xfId="0" applyFont="1" applyFill="1" applyBorder="1" applyAlignment="1">
      <alignment vertical="center" wrapText="1"/>
    </xf>
    <xf numFmtId="0" fontId="6" fillId="4" borderId="2" xfId="0" applyFont="1" applyFill="1" applyBorder="1" applyAlignment="1">
      <alignment vertical="center" wrapText="1"/>
    </xf>
    <xf numFmtId="0" fontId="4" fillId="4" borderId="2" xfId="0" applyFont="1" applyFill="1" applyBorder="1" applyAlignment="1">
      <alignment vertical="center" wrapText="1"/>
    </xf>
    <xf numFmtId="0" fontId="4" fillId="0" borderId="2" xfId="0" applyFont="1" applyBorder="1" applyAlignment="1">
      <alignment vertical="center" wrapText="1"/>
    </xf>
    <xf numFmtId="0" fontId="3" fillId="2" borderId="2" xfId="0" applyFont="1" applyFill="1" applyBorder="1" applyAlignment="1">
      <alignment vertical="center" wrapText="1"/>
    </xf>
    <xf numFmtId="0" fontId="10" fillId="4" borderId="2" xfId="0" applyFont="1" applyFill="1" applyBorder="1" applyAlignment="1">
      <alignment vertical="center" wrapText="1"/>
    </xf>
    <xf numFmtId="0" fontId="4" fillId="0" borderId="0" xfId="0" applyFont="1" applyFill="1" applyBorder="1" applyAlignment="1">
      <alignment vertical="center" wrapText="1"/>
    </xf>
    <xf numFmtId="0" fontId="6" fillId="0" borderId="2" xfId="0" applyFont="1" applyFill="1" applyBorder="1" applyAlignment="1">
      <alignment vertical="center" wrapText="1"/>
    </xf>
    <xf numFmtId="0" fontId="3" fillId="0" borderId="3" xfId="0" applyFont="1" applyFill="1" applyBorder="1" applyAlignment="1">
      <alignment horizontal="center" vertical="center" wrapText="1"/>
    </xf>
    <xf numFmtId="4" fontId="3" fillId="2" borderId="2" xfId="0" applyNumberFormat="1" applyFont="1" applyFill="1" applyBorder="1" applyAlignment="1">
      <alignment vertical="center"/>
    </xf>
    <xf numFmtId="4" fontId="4" fillId="4" borderId="2" xfId="0" applyNumberFormat="1" applyFont="1" applyFill="1" applyBorder="1" applyAlignment="1">
      <alignment vertical="center" wrapText="1"/>
    </xf>
    <xf numFmtId="0" fontId="3" fillId="2" borderId="2" xfId="0" quotePrefix="1" applyFont="1" applyFill="1" applyBorder="1" applyAlignment="1">
      <alignment vertical="center" wrapText="1"/>
    </xf>
    <xf numFmtId="0" fontId="4" fillId="0" borderId="2" xfId="0" quotePrefix="1" applyFont="1" applyFill="1" applyBorder="1" applyAlignment="1">
      <alignment vertical="center" wrapText="1"/>
    </xf>
    <xf numFmtId="0" fontId="4" fillId="0" borderId="0" xfId="0" applyFont="1" applyFill="1" applyBorder="1" applyAlignment="1">
      <alignment vertical="center"/>
    </xf>
    <xf numFmtId="164" fontId="4" fillId="0" borderId="2" xfId="0" applyNumberFormat="1" applyFont="1" applyFill="1" applyBorder="1" applyAlignment="1">
      <alignment vertical="center" wrapText="1"/>
    </xf>
    <xf numFmtId="0" fontId="4" fillId="0" borderId="0" xfId="0" applyFont="1" applyFill="1" applyBorder="1" applyAlignment="1">
      <alignment horizontal="center" vertical="center"/>
    </xf>
    <xf numFmtId="49" fontId="4" fillId="0" borderId="2" xfId="3" applyNumberFormat="1" applyFont="1" applyBorder="1" applyAlignment="1">
      <alignment horizontal="center" vertical="center" wrapText="1"/>
    </xf>
    <xf numFmtId="4" fontId="3" fillId="2" borderId="2" xfId="0" applyNumberFormat="1" applyFont="1" applyFill="1" applyBorder="1" applyAlignment="1">
      <alignment vertical="center" wrapText="1"/>
    </xf>
    <xf numFmtId="4" fontId="12" fillId="2" borderId="2" xfId="0" applyNumberFormat="1" applyFont="1" applyFill="1" applyBorder="1" applyAlignment="1">
      <alignment vertical="center" wrapText="1"/>
    </xf>
    <xf numFmtId="165" fontId="4" fillId="0" borderId="2" xfId="0" applyNumberFormat="1" applyFont="1" applyFill="1" applyBorder="1" applyAlignment="1">
      <alignment vertical="center" wrapText="1"/>
    </xf>
    <xf numFmtId="0" fontId="19" fillId="0" borderId="0" xfId="0" applyFont="1" applyFill="1" applyBorder="1" applyAlignment="1">
      <alignment horizontal="left" vertical="center"/>
    </xf>
    <xf numFmtId="4" fontId="4" fillId="0" borderId="2" xfId="0" applyNumberFormat="1" applyFont="1" applyFill="1" applyBorder="1" applyAlignment="1">
      <alignment horizontal="right" vertical="center"/>
    </xf>
    <xf numFmtId="0" fontId="4" fillId="0" borderId="2" xfId="0" applyFont="1" applyFill="1" applyBorder="1" applyAlignment="1">
      <alignment horizontal="left" vertical="center" wrapText="1"/>
    </xf>
    <xf numFmtId="49" fontId="4" fillId="0" borderId="2" xfId="0" applyNumberFormat="1" applyFont="1" applyFill="1" applyBorder="1" applyAlignment="1">
      <alignment horizontal="center" vertical="center"/>
    </xf>
    <xf numFmtId="3" fontId="4" fillId="0" borderId="2" xfId="0" applyNumberFormat="1"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6" fillId="0" borderId="2" xfId="0" applyFont="1" applyBorder="1" applyAlignment="1">
      <alignment horizontal="center" vertical="center" wrapText="1"/>
    </xf>
    <xf numFmtId="0" fontId="4" fillId="0" borderId="2" xfId="0" applyFont="1" applyFill="1" applyBorder="1" applyAlignment="1">
      <alignment vertical="center" wrapText="1"/>
    </xf>
    <xf numFmtId="49" fontId="4" fillId="0" borderId="2" xfId="0" applyNumberFormat="1" applyFont="1" applyFill="1" applyBorder="1" applyAlignment="1">
      <alignment horizontal="center" vertical="center" wrapText="1"/>
    </xf>
    <xf numFmtId="0" fontId="4" fillId="0" borderId="2" xfId="0" applyFont="1" applyBorder="1" applyAlignment="1">
      <alignment vertical="center" wrapText="1"/>
    </xf>
    <xf numFmtId="0" fontId="4" fillId="0" borderId="7" xfId="0" applyFont="1" applyFill="1" applyBorder="1" applyAlignment="1">
      <alignment horizontal="center" vertical="center" wrapText="1"/>
    </xf>
    <xf numFmtId="3" fontId="4" fillId="4" borderId="2" xfId="4" applyNumberFormat="1" applyFont="1" applyFill="1" applyBorder="1" applyAlignment="1">
      <alignment horizontal="center" vertical="center" wrapText="1"/>
    </xf>
    <xf numFmtId="3" fontId="4" fillId="4" borderId="2" xfId="0" applyNumberFormat="1" applyFont="1" applyFill="1" applyBorder="1" applyAlignment="1">
      <alignment horizontal="center" vertical="center"/>
    </xf>
    <xf numFmtId="0" fontId="4" fillId="0" borderId="2" xfId="0" applyFont="1" applyBorder="1" applyAlignment="1">
      <alignment vertical="center" wrapText="1"/>
    </xf>
    <xf numFmtId="0" fontId="4" fillId="0" borderId="2" xfId="0"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0" applyFont="1" applyFill="1" applyBorder="1" applyAlignment="1">
      <alignment horizontal="left" vertical="center" wrapText="1"/>
    </xf>
    <xf numFmtId="49" fontId="4" fillId="0" borderId="2" xfId="0" applyNumberFormat="1" applyFont="1" applyFill="1" applyBorder="1" applyAlignment="1">
      <alignment horizontal="center" vertical="center"/>
    </xf>
    <xf numFmtId="0" fontId="4" fillId="0" borderId="2" xfId="0" applyFont="1" applyBorder="1" applyAlignment="1">
      <alignment vertical="center" wrapText="1"/>
    </xf>
    <xf numFmtId="0" fontId="4" fillId="0" borderId="2" xfId="0" applyFont="1" applyFill="1" applyBorder="1" applyAlignment="1">
      <alignment vertical="center" wrapText="1"/>
    </xf>
    <xf numFmtId="49" fontId="4" fillId="0" borderId="2" xfId="0" applyNumberFormat="1" applyFont="1" applyBorder="1" applyAlignment="1">
      <alignment horizontal="center" vertical="center" wrapText="1"/>
    </xf>
    <xf numFmtId="0" fontId="6" fillId="4" borderId="2" xfId="0" applyFont="1" applyFill="1" applyBorder="1" applyAlignment="1">
      <alignment vertical="center" wrapText="1"/>
    </xf>
    <xf numFmtId="0" fontId="3" fillId="2" borderId="2" xfId="0" applyFont="1" applyFill="1" applyBorder="1" applyAlignment="1">
      <alignment horizontal="left" vertical="center"/>
    </xf>
    <xf numFmtId="0" fontId="3" fillId="2" borderId="2" xfId="0" quotePrefix="1" applyFont="1" applyFill="1" applyBorder="1" applyAlignment="1">
      <alignment horizontal="left" vertical="center"/>
    </xf>
    <xf numFmtId="0" fontId="4" fillId="0" borderId="2" xfId="0" applyFont="1" applyBorder="1" applyAlignment="1">
      <alignment horizontal="center" vertical="center" wrapText="1"/>
    </xf>
    <xf numFmtId="0" fontId="4" fillId="0" borderId="8" xfId="0" applyFont="1" applyFill="1" applyBorder="1" applyAlignment="1">
      <alignment horizontal="justify" vertical="top" wrapText="1"/>
    </xf>
    <xf numFmtId="0" fontId="3" fillId="2" borderId="2"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3" fontId="4" fillId="0" borderId="2" xfId="0" applyNumberFormat="1" applyFont="1" applyBorder="1" applyAlignment="1">
      <alignment horizontal="center" vertical="center" wrapText="1"/>
    </xf>
    <xf numFmtId="4" fontId="4" fillId="4" borderId="2" xfId="0" applyNumberFormat="1" applyFont="1" applyFill="1" applyBorder="1" applyAlignment="1">
      <alignment vertical="center" wrapText="1"/>
    </xf>
    <xf numFmtId="49" fontId="4" fillId="4" borderId="2" xfId="0" applyNumberFormat="1"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vertical="center" wrapText="1"/>
    </xf>
    <xf numFmtId="0" fontId="6"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49" fontId="4" fillId="4" borderId="2" xfId="0" applyNumberFormat="1" applyFont="1" applyFill="1" applyBorder="1" applyAlignment="1">
      <alignment horizontal="center" vertical="center"/>
    </xf>
    <xf numFmtId="4" fontId="4" fillId="0" borderId="2" xfId="0" applyNumberFormat="1" applyFont="1" applyFill="1" applyBorder="1" applyAlignment="1">
      <alignment vertical="center" wrapText="1"/>
    </xf>
  </cellXfs>
  <cellStyles count="6">
    <cellStyle name="ex64" xfId="2"/>
    <cellStyle name="Денежный" xfId="4" builtinId="4"/>
    <cellStyle name="Обычный" xfId="0" builtinId="0"/>
    <cellStyle name="Обычный 2" xfId="1"/>
    <cellStyle name="Обычный 3" xfId="3"/>
    <cellStyle name="Обычный 5" xfId="5"/>
  </cellStyles>
  <dxfs count="3">
    <dxf>
      <fill>
        <patternFill>
          <bgColor indexed="31"/>
        </patternFill>
      </fill>
      <border>
        <left style="thin">
          <color indexed="22"/>
        </left>
        <right style="thin">
          <color indexed="22"/>
        </right>
        <top style="thin">
          <color indexed="22"/>
        </top>
        <bottom style="thin">
          <color indexed="22"/>
        </bottom>
      </border>
    </dxf>
    <dxf>
      <fill>
        <patternFill>
          <bgColor indexed="31"/>
        </patternFill>
      </fill>
      <border>
        <left style="thin">
          <color indexed="23"/>
        </left>
        <right style="thin">
          <color indexed="23"/>
        </right>
        <top style="thin">
          <color indexed="23"/>
        </top>
        <bottom style="thin">
          <color indexed="23"/>
        </bottom>
      </border>
    </dxf>
    <dxf>
      <fill>
        <patternFill>
          <bgColor indexed="45"/>
        </patternFill>
      </fill>
      <border>
        <left style="thin">
          <color indexed="29"/>
        </left>
        <right style="thin">
          <color indexed="29"/>
        </right>
        <top style="thin">
          <color indexed="29"/>
        </top>
        <bottom style="thin">
          <color indexed="29"/>
        </bottom>
      </border>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rdikova_O\AppData\Local\Microsoft\Windows\INetCache\Content.Outlook\623HZK1V\&#1041;&#1102;&#1076;&#1078;&#1077;&#1090;%202024-2026%20(2)\&#1050;&#1086;&#1087;&#1080;&#1103;%202024_&#1055;&#1088;&#1080;&#1083;&#1086;&#1078;&#1077;&#1085;&#1080;&#1077;%20&#8470;%2035%20(&#1075;&#1086;&#1089;&#1079;&#1072;&#1076;&#1072;&#1085;&#1080;&#1077;)_37_3_4_4_2_3_3_2_3_2_2_2_2_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ИТОГ"/>
      <sheetName val="Услуги"/>
      <sheetName val="Работы"/>
      <sheetName val="Услуги в рамках соцзаказа"/>
      <sheetName val="Налоги"/>
      <sheetName val="systemquery"/>
      <sheetName val="Перечень услуг"/>
      <sheetName val="Фильтр услуги"/>
      <sheetName val="Фильтр услуги соцзаказа"/>
      <sheetName val="Перечень работ"/>
      <sheetName val="Фильтр работы"/>
      <sheetName val="Учреждения"/>
      <sheetName val="Реквизиты документа"/>
    </sheetNames>
    <sheetDataSet>
      <sheetData sheetId="0"/>
      <sheetData sheetId="1"/>
      <sheetData sheetId="2"/>
      <sheetData sheetId="3"/>
      <sheetData sheetId="4"/>
      <sheetData sheetId="5"/>
      <sheetData sheetId="6"/>
      <sheetData sheetId="7"/>
      <sheetData sheetId="8"/>
      <sheetData sheetId="9"/>
      <sheetData sheetId="10">
        <row r="2">
          <cell r="G2" t="str">
            <v>852000.Р.49.1.12220001001</v>
          </cell>
        </row>
        <row r="3">
          <cell r="G3" t="str">
            <v>841200.Р.49.1.19.20001001</v>
          </cell>
        </row>
        <row r="4">
          <cell r="G4" t="str">
            <v>850000.Р.49.1.12230001001</v>
          </cell>
        </row>
        <row r="5">
          <cell r="G5" t="str">
            <v>850000.Р.49.1.12240001001</v>
          </cell>
        </row>
        <row r="6">
          <cell r="G6" t="str">
            <v>852000.Р.49.1.12210001001</v>
          </cell>
        </row>
        <row r="7">
          <cell r="G7" t="str">
            <v>024000.Р.49.1.32170002001</v>
          </cell>
        </row>
        <row r="8">
          <cell r="G8" t="str">
            <v>024000.Р.49.1.32180002001</v>
          </cell>
        </row>
        <row r="9">
          <cell r="G9" t="str">
            <v>024000.Р.49.1.32190002001</v>
          </cell>
        </row>
        <row r="10">
          <cell r="G10" t="str">
            <v>024000.Р.49.1.32200002001</v>
          </cell>
        </row>
        <row r="11">
          <cell r="G11" t="str">
            <v>823000.Р.49.1.4.2.0002001</v>
          </cell>
        </row>
        <row r="12">
          <cell r="G12" t="str">
            <v>799010.Р.49.1.19.20001001</v>
          </cell>
        </row>
        <row r="13">
          <cell r="G13" t="str">
            <v>799010.Р.49.1.19280001001</v>
          </cell>
        </row>
        <row r="14">
          <cell r="G14" t="str">
            <v>811010.Р.49.1.42130001001</v>
          </cell>
        </row>
        <row r="15">
          <cell r="G15" t="str">
            <v>711100.Р.49.1.22270003001</v>
          </cell>
        </row>
        <row r="16">
          <cell r="G16" t="str">
            <v>711100.Р.49.1.22280002001</v>
          </cell>
        </row>
        <row r="17">
          <cell r="G17" t="str">
            <v>711100.Р.49.1.22290002001</v>
          </cell>
        </row>
        <row r="18">
          <cell r="G18" t="str">
            <v>711100.Р.49.1.II110001001</v>
          </cell>
        </row>
        <row r="19">
          <cell r="G19" t="str">
            <v>711120.Р.49.1.22I20001001</v>
          </cell>
        </row>
        <row r="20">
          <cell r="G20" t="str">
            <v>711120.Р.49.1.22I30002001</v>
          </cell>
        </row>
        <row r="21">
          <cell r="G21" t="str">
            <v>711100.Р.49.1.22230003001</v>
          </cell>
        </row>
        <row r="22">
          <cell r="G22" t="str">
            <v>711100.Р.49.1.22240003001</v>
          </cell>
        </row>
        <row r="23">
          <cell r="G23" t="str">
            <v>711100.Р.49.1.22250001001</v>
          </cell>
        </row>
        <row r="24">
          <cell r="G24" t="str">
            <v>711100.Р.49.1.22260003001</v>
          </cell>
        </row>
        <row r="25">
          <cell r="G25" t="str">
            <v>601000.Р.49.1.5.2.0001001</v>
          </cell>
        </row>
        <row r="26">
          <cell r="G26" t="str">
            <v>602000.Р.49.1.5.2.0002001</v>
          </cell>
        </row>
        <row r="27">
          <cell r="G27" t="str">
            <v>493939.Р.49.1.7III0001001</v>
          </cell>
        </row>
        <row r="28">
          <cell r="G28" t="str">
            <v>562920.Р.49.1.30II0001001</v>
          </cell>
        </row>
        <row r="29">
          <cell r="G29" t="str">
            <v>581300.Р.49.1..5.20001001</v>
          </cell>
        </row>
        <row r="30">
          <cell r="G30" t="str">
            <v>581300.Р.49.1.5.2.0001001</v>
          </cell>
        </row>
        <row r="31">
          <cell r="G31" t="str">
            <v>749000.Р.49.1.15XL0001001</v>
          </cell>
        </row>
        <row r="32">
          <cell r="G32" t="str">
            <v>749000.Р.49.1.XVII0001001</v>
          </cell>
        </row>
        <row r="33">
          <cell r="G33" t="str">
            <v>024000.Р.49.1.32260002001</v>
          </cell>
        </row>
        <row r="34">
          <cell r="G34" t="str">
            <v>024000.Р.49.1.32270002001</v>
          </cell>
        </row>
        <row r="35">
          <cell r="G35" t="str">
            <v>024000.Р.49.1.32280002001</v>
          </cell>
        </row>
        <row r="36">
          <cell r="G36" t="str">
            <v>024000.Р.49.1.32290002001</v>
          </cell>
        </row>
        <row r="37">
          <cell r="G37" t="str">
            <v>024000.Р.49.1.32300002001</v>
          </cell>
        </row>
        <row r="38">
          <cell r="G38" t="str">
            <v>749000.Р.49.1.15260002001</v>
          </cell>
        </row>
        <row r="39">
          <cell r="G39" t="str">
            <v>024000.Р.49.1.32160002001</v>
          </cell>
        </row>
        <row r="40">
          <cell r="G40" t="str">
            <v>749000.Р.49.1.15380001001</v>
          </cell>
        </row>
        <row r="41">
          <cell r="G41" t="str">
            <v>749000.Р.49.1.15410001001</v>
          </cell>
        </row>
        <row r="42">
          <cell r="G42" t="str">
            <v>749000.Р.49.1.15990001001</v>
          </cell>
        </row>
        <row r="43">
          <cell r="G43" t="str">
            <v>749000.Р.49.1.15I90001001</v>
          </cell>
        </row>
        <row r="44">
          <cell r="G44" t="str">
            <v>749000.Р.49.1.15VV0001001</v>
          </cell>
        </row>
        <row r="45">
          <cell r="G45" t="str">
            <v>749000.Р.49.1..1520002001</v>
          </cell>
        </row>
        <row r="46">
          <cell r="G46" t="str">
            <v>749000.Р.49.1.15.80001001</v>
          </cell>
        </row>
        <row r="47">
          <cell r="G47" t="str">
            <v>749000.Р.49.1.152.0002001</v>
          </cell>
        </row>
        <row r="48">
          <cell r="G48" t="str">
            <v>749000.Р.49.1.15210002001</v>
          </cell>
        </row>
        <row r="49">
          <cell r="G49" t="str">
            <v>749000.Р.49.1.15230002001</v>
          </cell>
        </row>
        <row r="50">
          <cell r="G50" t="str">
            <v>749000.Р.49.1.15250002001</v>
          </cell>
        </row>
        <row r="51">
          <cell r="G51" t="str">
            <v>631110.Р.49.1.19.20001001</v>
          </cell>
        </row>
        <row r="52">
          <cell r="G52" t="str">
            <v>900100.Р.49.1.10V.0001001</v>
          </cell>
        </row>
        <row r="53">
          <cell r="G53" t="str">
            <v>900100.Р.49.1.I0.40001001</v>
          </cell>
        </row>
        <row r="54">
          <cell r="G54" t="str">
            <v>024000.Р.49.1.32210002001</v>
          </cell>
        </row>
        <row r="55">
          <cell r="G55" t="str">
            <v>024000.Р.49.1.32220002001</v>
          </cell>
        </row>
        <row r="56">
          <cell r="G56" t="str">
            <v>024000.Р.49.1.32230002001</v>
          </cell>
        </row>
        <row r="57">
          <cell r="G57" t="str">
            <v>024000.Р.49.1.32240002001</v>
          </cell>
        </row>
        <row r="58">
          <cell r="G58" t="str">
            <v>024000.Р.49.1.32250002001</v>
          </cell>
        </row>
        <row r="59">
          <cell r="G59" t="str">
            <v>024000.Р.49.1.32150002001</v>
          </cell>
        </row>
        <row r="60">
          <cell r="G60" t="str">
            <v>024000.Р.49.1..3290002001</v>
          </cell>
        </row>
        <row r="61">
          <cell r="G61" t="str">
            <v>024000.Р.49.1.32100002001</v>
          </cell>
        </row>
        <row r="62">
          <cell r="G62" t="str">
            <v>024000.Р.49.1.32110002001</v>
          </cell>
        </row>
        <row r="63">
          <cell r="G63" t="str">
            <v>024000.Р.49.1.32120002001</v>
          </cell>
        </row>
        <row r="64">
          <cell r="G64" t="str">
            <v>024000.Р.49.1.32130002001</v>
          </cell>
        </row>
        <row r="65">
          <cell r="G65" t="str">
            <v>024000.Р.49.1.32140002001</v>
          </cell>
        </row>
        <row r="66">
          <cell r="G66" t="str">
            <v>024000.Р.49.1..3230002001</v>
          </cell>
        </row>
        <row r="67">
          <cell r="G67" t="str">
            <v>024000.Р.49.1..3240002001</v>
          </cell>
        </row>
        <row r="68">
          <cell r="G68" t="str">
            <v>024000.Р.49.1..3250002001</v>
          </cell>
        </row>
        <row r="69">
          <cell r="G69" t="str">
            <v>024000.Р.49.1..3260002001</v>
          </cell>
        </row>
        <row r="70">
          <cell r="G70" t="str">
            <v>024000.Р.49.1..3270002001</v>
          </cell>
        </row>
        <row r="71">
          <cell r="G71" t="str">
            <v>024000.Р.49.1..3280002001</v>
          </cell>
        </row>
        <row r="72">
          <cell r="G72" t="str">
            <v>024000.Р.49.1..3210002001</v>
          </cell>
        </row>
        <row r="73">
          <cell r="G73" t="str">
            <v>024000.Р.49.1..3220002001</v>
          </cell>
        </row>
        <row r="74">
          <cell r="G74" t="str">
            <v>932900.Р.49.1.19270001001</v>
          </cell>
        </row>
        <row r="75">
          <cell r="G75" t="str">
            <v>932900.Р.49.1.19.20005001</v>
          </cell>
        </row>
        <row r="76">
          <cell r="G76" t="str">
            <v>932900.Р.49.1.19210002001</v>
          </cell>
        </row>
        <row r="77">
          <cell r="G77" t="str">
            <v>932900.Р.49.1.19230001001</v>
          </cell>
        </row>
        <row r="78">
          <cell r="G78" t="str">
            <v>932900.Р.49.1.19240002001</v>
          </cell>
        </row>
        <row r="79">
          <cell r="G79" t="str">
            <v>932900.Р.49.1.19250001001</v>
          </cell>
        </row>
        <row r="80">
          <cell r="G80" t="str">
            <v>932900.Р.49.1.19260001001</v>
          </cell>
        </row>
        <row r="81">
          <cell r="G81" t="str">
            <v>931900.Р.49.1.16I.0001001</v>
          </cell>
        </row>
        <row r="82">
          <cell r="G82" t="str">
            <v>932900.Р.49.1.19.20002001</v>
          </cell>
        </row>
        <row r="83">
          <cell r="G83" t="str">
            <v>931900.Р.49.1..1620001002</v>
          </cell>
        </row>
        <row r="84">
          <cell r="G84" t="str">
            <v>680000.Р.49.1.IVIX0001001</v>
          </cell>
        </row>
        <row r="85">
          <cell r="G85" t="str">
            <v>692022.Р.49.1.15280002001</v>
          </cell>
        </row>
        <row r="86">
          <cell r="G86" t="str">
            <v>692022.Р.49.1.15XX0001001</v>
          </cell>
        </row>
        <row r="87">
          <cell r="G87" t="str">
            <v>631110.Р.49.1.4.2.0002001</v>
          </cell>
        </row>
        <row r="88">
          <cell r="G88" t="str">
            <v>631200.Р.49.1.5.2Х0001000</v>
          </cell>
        </row>
        <row r="89">
          <cell r="G89" t="str">
            <v>631200.Р.49.1.52130001001</v>
          </cell>
        </row>
        <row r="90">
          <cell r="G90" t="str">
            <v>900100.Р.49.1.I0.60001001</v>
          </cell>
        </row>
        <row r="91">
          <cell r="G91" t="str">
            <v>900100.Р.49.1.I0.70001001</v>
          </cell>
        </row>
        <row r="92">
          <cell r="G92" t="str">
            <v>680000.Р.49.1.15390001001</v>
          </cell>
        </row>
        <row r="93">
          <cell r="G93" t="str">
            <v>631110.Р.49.1.22II0001001</v>
          </cell>
        </row>
        <row r="94">
          <cell r="G94" t="str">
            <v>910100.Р.49.1.I0.20001001</v>
          </cell>
        </row>
        <row r="95">
          <cell r="G95" t="str">
            <v>910200.Р.49.1.10240001001</v>
          </cell>
        </row>
        <row r="96">
          <cell r="G96" t="str">
            <v>910200.Р.49.1.10250001001</v>
          </cell>
        </row>
        <row r="97">
          <cell r="G97" t="str">
            <v>910200.Р.49.1.10II0001001</v>
          </cell>
        </row>
        <row r="98">
          <cell r="G98" t="str">
            <v>910200.Р.49.1.11.20001002</v>
          </cell>
        </row>
        <row r="99">
          <cell r="G99" t="str">
            <v>900400.Р.49.1.10230001001</v>
          </cell>
        </row>
        <row r="100">
          <cell r="G100" t="str">
            <v>900400.Р.49.1.I0.80001001</v>
          </cell>
        </row>
        <row r="101">
          <cell r="G101" t="str">
            <v>910100.Р.49.1.10220001001</v>
          </cell>
        </row>
        <row r="102">
          <cell r="G102" t="str">
            <v>910100.Р.49.1.10260001001</v>
          </cell>
        </row>
        <row r="103">
          <cell r="G103" t="str">
            <v>910100.Р.49.1.10270001001</v>
          </cell>
        </row>
        <row r="104">
          <cell r="G104" t="str">
            <v>910100.Р.49.1.102I0001001</v>
          </cell>
        </row>
        <row r="105">
          <cell r="G105" t="str">
            <v>900100.Р.49.1.10..0001001</v>
          </cell>
        </row>
        <row r="106">
          <cell r="G106" t="str">
            <v>900100.Р.49.1.I0.50001001</v>
          </cell>
        </row>
        <row r="107">
          <cell r="G107" t="str">
            <v>889900.Р.49.1.19220001001</v>
          </cell>
        </row>
        <row r="108">
          <cell r="G108" t="str">
            <v>889900.Р.49.1.19230001001</v>
          </cell>
        </row>
        <row r="109">
          <cell r="G109" t="str">
            <v>108610.Р.49.1.1.2.0001003</v>
          </cell>
        </row>
        <row r="110">
          <cell r="G110" t="str">
            <v>720000.Р.49.1.13I.0001001</v>
          </cell>
        </row>
        <row r="111">
          <cell r="G111" t="str">
            <v>721100.Р.49.1.14210002001</v>
          </cell>
        </row>
        <row r="112">
          <cell r="G112" t="str">
            <v>732010.Р.49.1.42140001001</v>
          </cell>
        </row>
        <row r="113">
          <cell r="G113" t="str">
            <v>742000.Р.49.1.13.I0001001</v>
          </cell>
        </row>
        <row r="114">
          <cell r="G114" t="str">
            <v>711100.Р.49.1..2230001002</v>
          </cell>
        </row>
        <row r="115">
          <cell r="G115" t="str">
            <v>869019.Р.49.1.12120001003</v>
          </cell>
        </row>
        <row r="116">
          <cell r="G116" t="str">
            <v>631111.Р.49.1.12170001003</v>
          </cell>
        </row>
        <row r="117">
          <cell r="G117" t="str">
            <v>822000.Р.49.1.33150001002</v>
          </cell>
        </row>
        <row r="118">
          <cell r="G118" t="str">
            <v>862110.Р.49.1.12180001003</v>
          </cell>
        </row>
        <row r="119">
          <cell r="G119" t="str">
            <v>869012.Р.49.1.1.2.0001003</v>
          </cell>
        </row>
        <row r="120">
          <cell r="G120" t="str">
            <v>869016.Р.49.1.12110001003</v>
          </cell>
        </row>
        <row r="121">
          <cell r="G121" t="str">
            <v>854199.Р.49.1.19.20001000</v>
          </cell>
        </row>
        <row r="122">
          <cell r="G122" t="str">
            <v>854199.Р.49.1.19.30001000</v>
          </cell>
        </row>
        <row r="123">
          <cell r="G123" t="str">
            <v>861014.Р.49.1.12160001003</v>
          </cell>
        </row>
        <row r="124">
          <cell r="G124" t="str">
            <v>861015.Р.49.1.1.2.0001003</v>
          </cell>
        </row>
        <row r="125">
          <cell r="G125" t="str">
            <v>931900.Р.49.1..2170001002</v>
          </cell>
        </row>
        <row r="126">
          <cell r="G126" t="str">
            <v>931900.Р.49.1..2210001002</v>
          </cell>
        </row>
        <row r="127">
          <cell r="G127" t="str">
            <v>931900.Р.49.1..2230001002</v>
          </cell>
        </row>
        <row r="128">
          <cell r="G128" t="str">
            <v>931900.Р.49.1..2240001002</v>
          </cell>
        </row>
        <row r="129">
          <cell r="G129" t="str">
            <v>931900.Р.49.1..2250001002</v>
          </cell>
        </row>
        <row r="130">
          <cell r="G130" t="str">
            <v>931900.Р.49.1..2260001002</v>
          </cell>
        </row>
        <row r="131">
          <cell r="G131" t="str">
            <v>931900.Р.49.1..2110001002</v>
          </cell>
        </row>
        <row r="132">
          <cell r="G132" t="str">
            <v>931900.Р.49.1..2120001002</v>
          </cell>
        </row>
        <row r="133">
          <cell r="G133" t="str">
            <v>931900.Р.49.1..2130001002</v>
          </cell>
        </row>
        <row r="134">
          <cell r="G134" t="str">
            <v>931900.Р.49.1..2140001002</v>
          </cell>
        </row>
        <row r="135">
          <cell r="G135" t="str">
            <v>931900.Р.49.1..2150001002</v>
          </cell>
        </row>
        <row r="136">
          <cell r="G136" t="str">
            <v>931900.Р.49.1..2160001002</v>
          </cell>
        </row>
        <row r="137">
          <cell r="G137" t="str">
            <v>869019.Р.49.1.12130001003</v>
          </cell>
        </row>
        <row r="138">
          <cell r="G138" t="str">
            <v>869019.Р.49.1.12140001003</v>
          </cell>
        </row>
        <row r="139">
          <cell r="G139" t="str">
            <v>631110.Р.49.1.22.90001000</v>
          </cell>
        </row>
        <row r="140">
          <cell r="G140" t="str">
            <v>821100.Р.49.1.32II0001002</v>
          </cell>
        </row>
        <row r="141">
          <cell r="G141" t="str">
            <v>841100.Р.49.1.322Х0001001</v>
          </cell>
        </row>
        <row r="142">
          <cell r="G142" t="str">
            <v>841100.Р.49.1.32VI0002002</v>
          </cell>
        </row>
        <row r="143">
          <cell r="G143" t="str">
            <v>869010.Р.49.1.12IX0001000</v>
          </cell>
        </row>
        <row r="144">
          <cell r="G144" t="str">
            <v>711120.Р.49.1.22.20001000</v>
          </cell>
        </row>
        <row r="145">
          <cell r="G145" t="str">
            <v>711120.Р.49.1.22.50001000</v>
          </cell>
        </row>
        <row r="146">
          <cell r="G146" t="str">
            <v>711120.Р.49.1.22.60001000</v>
          </cell>
        </row>
        <row r="147">
          <cell r="G147" t="str">
            <v>711120.Р.49.1.22.70001000</v>
          </cell>
        </row>
        <row r="148">
          <cell r="G148" t="str">
            <v>711120.Р.49.1.22.80001000</v>
          </cell>
        </row>
        <row r="149">
          <cell r="G149" t="str">
            <v>841100.Р.49.1.32VI0001001</v>
          </cell>
        </row>
        <row r="150">
          <cell r="G150" t="str">
            <v>821100.Р.49.1.32II0001001</v>
          </cell>
        </row>
        <row r="151">
          <cell r="G151" t="str">
            <v>000000.Р.49.1.00000000000</v>
          </cell>
        </row>
        <row r="152">
          <cell r="G152" t="str">
            <v>931900.Р.49.1..2160001001</v>
          </cell>
        </row>
        <row r="153">
          <cell r="G153" t="str">
            <v>841100.Р.49.1.322Х0001000</v>
          </cell>
        </row>
        <row r="154">
          <cell r="G154" t="str">
            <v>682000.Р.49.1.322.0001000</v>
          </cell>
        </row>
        <row r="155">
          <cell r="G155" t="str">
            <v>821100.Р.49.1.32II0001000</v>
          </cell>
        </row>
        <row r="156">
          <cell r="G156" t="str">
            <v>841100.Р.49.1.32VI0001000</v>
          </cell>
        </row>
        <row r="157">
          <cell r="G157" t="str">
            <v>631110.Р.49.1.22II0001000</v>
          </cell>
        </row>
        <row r="158">
          <cell r="G158" t="str">
            <v>711120.Р.49.1.22.70001002</v>
          </cell>
        </row>
        <row r="159">
          <cell r="G159" t="str">
            <v>602000.Р.49.1.5.2.0002000</v>
          </cell>
        </row>
        <row r="160">
          <cell r="G160" t="str">
            <v>581300.Р.49.1.5.2.0001000</v>
          </cell>
        </row>
        <row r="161">
          <cell r="G161" t="str">
            <v>601000.Р.49.1.5.2.0001000</v>
          </cell>
        </row>
        <row r="162">
          <cell r="G162">
            <v>0</v>
          </cell>
        </row>
        <row r="163">
          <cell r="G163" t="str">
            <v/>
          </cell>
        </row>
        <row r="164">
          <cell r="G164" t="str">
            <v/>
          </cell>
        </row>
        <row r="165">
          <cell r="G165" t="str">
            <v/>
          </cell>
        </row>
        <row r="166">
          <cell r="G166" t="str">
            <v/>
          </cell>
        </row>
        <row r="167">
          <cell r="G167" t="str">
            <v/>
          </cell>
        </row>
        <row r="168">
          <cell r="G168" t="str">
            <v/>
          </cell>
        </row>
        <row r="169">
          <cell r="G169" t="str">
            <v/>
          </cell>
        </row>
        <row r="170">
          <cell r="G170" t="str">
            <v/>
          </cell>
        </row>
        <row r="171">
          <cell r="G171" t="str">
            <v/>
          </cell>
        </row>
        <row r="172">
          <cell r="G172" t="str">
            <v/>
          </cell>
        </row>
        <row r="173">
          <cell r="G173" t="str">
            <v/>
          </cell>
        </row>
        <row r="174">
          <cell r="G174" t="str">
            <v/>
          </cell>
        </row>
        <row r="175">
          <cell r="G175" t="str">
            <v/>
          </cell>
        </row>
        <row r="176">
          <cell r="G176" t="str">
            <v/>
          </cell>
        </row>
        <row r="177">
          <cell r="G177" t="str">
            <v/>
          </cell>
        </row>
        <row r="178">
          <cell r="G178" t="str">
            <v/>
          </cell>
        </row>
        <row r="179">
          <cell r="G179" t="str">
            <v/>
          </cell>
        </row>
        <row r="180">
          <cell r="G180" t="str">
            <v/>
          </cell>
        </row>
        <row r="181">
          <cell r="G181" t="str">
            <v/>
          </cell>
        </row>
        <row r="182">
          <cell r="G182" t="str">
            <v/>
          </cell>
        </row>
        <row r="183">
          <cell r="G183" t="str">
            <v/>
          </cell>
        </row>
        <row r="184">
          <cell r="G184" t="str">
            <v/>
          </cell>
        </row>
        <row r="185">
          <cell r="G185" t="str">
            <v/>
          </cell>
        </row>
        <row r="186">
          <cell r="G186" t="str">
            <v/>
          </cell>
        </row>
        <row r="187">
          <cell r="G187" t="str">
            <v/>
          </cell>
        </row>
        <row r="188">
          <cell r="G188" t="str">
            <v/>
          </cell>
        </row>
        <row r="189">
          <cell r="G189" t="str">
            <v/>
          </cell>
        </row>
        <row r="190">
          <cell r="G190" t="str">
            <v/>
          </cell>
        </row>
        <row r="191">
          <cell r="G191" t="str">
            <v/>
          </cell>
        </row>
        <row r="192">
          <cell r="G192" t="str">
            <v/>
          </cell>
        </row>
        <row r="193">
          <cell r="G193" t="str">
            <v/>
          </cell>
        </row>
        <row r="194">
          <cell r="G194" t="str">
            <v/>
          </cell>
        </row>
        <row r="195">
          <cell r="G195" t="str">
            <v/>
          </cell>
        </row>
        <row r="196">
          <cell r="G196" t="str">
            <v/>
          </cell>
        </row>
        <row r="197">
          <cell r="G197" t="str">
            <v/>
          </cell>
        </row>
        <row r="198">
          <cell r="G198" t="str">
            <v/>
          </cell>
        </row>
        <row r="199">
          <cell r="G199" t="str">
            <v/>
          </cell>
        </row>
        <row r="200">
          <cell r="G200" t="str">
            <v/>
          </cell>
        </row>
        <row r="201">
          <cell r="G201" t="str">
            <v/>
          </cell>
        </row>
        <row r="202">
          <cell r="G202" t="str">
            <v/>
          </cell>
        </row>
        <row r="203">
          <cell r="G203" t="str">
            <v/>
          </cell>
        </row>
        <row r="204">
          <cell r="G204" t="str">
            <v/>
          </cell>
        </row>
        <row r="205">
          <cell r="G205" t="str">
            <v/>
          </cell>
        </row>
        <row r="206">
          <cell r="G206" t="str">
            <v/>
          </cell>
        </row>
        <row r="207">
          <cell r="G207" t="str">
            <v/>
          </cell>
        </row>
        <row r="208">
          <cell r="G208" t="str">
            <v/>
          </cell>
        </row>
        <row r="209">
          <cell r="G209" t="str">
            <v/>
          </cell>
        </row>
        <row r="210">
          <cell r="G210" t="str">
            <v/>
          </cell>
        </row>
        <row r="211">
          <cell r="G211" t="str">
            <v/>
          </cell>
        </row>
        <row r="212">
          <cell r="G212" t="str">
            <v/>
          </cell>
        </row>
        <row r="213">
          <cell r="G213" t="str">
            <v/>
          </cell>
        </row>
        <row r="214">
          <cell r="G214" t="str">
            <v/>
          </cell>
        </row>
        <row r="215">
          <cell r="G215" t="str">
            <v/>
          </cell>
        </row>
        <row r="216">
          <cell r="G216" t="str">
            <v/>
          </cell>
        </row>
        <row r="217">
          <cell r="G217" t="str">
            <v/>
          </cell>
        </row>
        <row r="218">
          <cell r="G218" t="str">
            <v/>
          </cell>
        </row>
        <row r="219">
          <cell r="G219" t="str">
            <v/>
          </cell>
        </row>
        <row r="220">
          <cell r="G220" t="str">
            <v/>
          </cell>
        </row>
        <row r="221">
          <cell r="G221" t="str">
            <v/>
          </cell>
        </row>
        <row r="222">
          <cell r="G222" t="str">
            <v/>
          </cell>
        </row>
        <row r="223">
          <cell r="G223" t="str">
            <v/>
          </cell>
        </row>
        <row r="224">
          <cell r="G224" t="str">
            <v/>
          </cell>
        </row>
        <row r="225">
          <cell r="G225" t="str">
            <v/>
          </cell>
        </row>
        <row r="226">
          <cell r="G226" t="str">
            <v/>
          </cell>
        </row>
        <row r="227">
          <cell r="G227" t="str">
            <v/>
          </cell>
        </row>
        <row r="228">
          <cell r="G228" t="str">
            <v/>
          </cell>
        </row>
        <row r="229">
          <cell r="G229" t="str">
            <v/>
          </cell>
        </row>
        <row r="230">
          <cell r="G230" t="str">
            <v/>
          </cell>
        </row>
        <row r="231">
          <cell r="G231" t="str">
            <v/>
          </cell>
        </row>
        <row r="232">
          <cell r="G232" t="str">
            <v/>
          </cell>
        </row>
        <row r="233">
          <cell r="G233" t="str">
            <v/>
          </cell>
        </row>
        <row r="234">
          <cell r="G234" t="str">
            <v/>
          </cell>
        </row>
        <row r="235">
          <cell r="G235" t="str">
            <v/>
          </cell>
        </row>
        <row r="236">
          <cell r="G236" t="str">
            <v/>
          </cell>
        </row>
        <row r="237">
          <cell r="G237" t="str">
            <v/>
          </cell>
        </row>
        <row r="238">
          <cell r="G238" t="str">
            <v/>
          </cell>
        </row>
        <row r="239">
          <cell r="G239" t="str">
            <v/>
          </cell>
        </row>
        <row r="240">
          <cell r="G240" t="str">
            <v/>
          </cell>
        </row>
        <row r="241">
          <cell r="G241" t="str">
            <v/>
          </cell>
        </row>
        <row r="242">
          <cell r="G242" t="str">
            <v/>
          </cell>
        </row>
        <row r="243">
          <cell r="G243" t="str">
            <v/>
          </cell>
        </row>
        <row r="244">
          <cell r="G244" t="str">
            <v/>
          </cell>
        </row>
        <row r="245">
          <cell r="G245" t="str">
            <v/>
          </cell>
        </row>
        <row r="246">
          <cell r="G246" t="str">
            <v/>
          </cell>
        </row>
        <row r="247">
          <cell r="G247" t="str">
            <v/>
          </cell>
        </row>
        <row r="248">
          <cell r="G248" t="str">
            <v/>
          </cell>
        </row>
        <row r="249">
          <cell r="G249" t="str">
            <v/>
          </cell>
        </row>
        <row r="250">
          <cell r="G250" t="str">
            <v/>
          </cell>
        </row>
        <row r="251">
          <cell r="G251" t="str">
            <v/>
          </cell>
        </row>
        <row r="252">
          <cell r="G252" t="str">
            <v/>
          </cell>
        </row>
        <row r="253">
          <cell r="G253" t="str">
            <v/>
          </cell>
        </row>
        <row r="254">
          <cell r="G254" t="str">
            <v/>
          </cell>
        </row>
        <row r="255">
          <cell r="G255" t="str">
            <v/>
          </cell>
        </row>
        <row r="256">
          <cell r="G256" t="str">
            <v/>
          </cell>
        </row>
        <row r="257">
          <cell r="G257" t="str">
            <v/>
          </cell>
        </row>
        <row r="258">
          <cell r="G258" t="str">
            <v/>
          </cell>
        </row>
        <row r="259">
          <cell r="G259" t="str">
            <v/>
          </cell>
        </row>
        <row r="260">
          <cell r="G260" t="str">
            <v/>
          </cell>
        </row>
        <row r="261">
          <cell r="G261" t="str">
            <v/>
          </cell>
        </row>
        <row r="262">
          <cell r="G262" t="str">
            <v/>
          </cell>
        </row>
        <row r="263">
          <cell r="G263" t="str">
            <v/>
          </cell>
        </row>
        <row r="264">
          <cell r="G264" t="str">
            <v/>
          </cell>
        </row>
        <row r="265">
          <cell r="G265" t="str">
            <v/>
          </cell>
        </row>
        <row r="266">
          <cell r="G266" t="str">
            <v/>
          </cell>
        </row>
        <row r="267">
          <cell r="G267" t="str">
            <v/>
          </cell>
        </row>
        <row r="268">
          <cell r="G268" t="str">
            <v/>
          </cell>
        </row>
        <row r="269">
          <cell r="G269" t="str">
            <v/>
          </cell>
        </row>
        <row r="270">
          <cell r="G270" t="str">
            <v/>
          </cell>
        </row>
        <row r="271">
          <cell r="G271" t="str">
            <v/>
          </cell>
        </row>
        <row r="272">
          <cell r="G272" t="str">
            <v/>
          </cell>
        </row>
        <row r="273">
          <cell r="G273" t="str">
            <v/>
          </cell>
        </row>
        <row r="274">
          <cell r="G274" t="str">
            <v/>
          </cell>
        </row>
        <row r="275">
          <cell r="G275" t="str">
            <v/>
          </cell>
        </row>
        <row r="276">
          <cell r="G276" t="str">
            <v/>
          </cell>
        </row>
        <row r="277">
          <cell r="G277" t="str">
            <v/>
          </cell>
        </row>
        <row r="278">
          <cell r="G278" t="str">
            <v/>
          </cell>
        </row>
        <row r="279">
          <cell r="G279" t="str">
            <v/>
          </cell>
        </row>
        <row r="280">
          <cell r="G280" t="str">
            <v/>
          </cell>
        </row>
        <row r="281">
          <cell r="G281" t="str">
            <v/>
          </cell>
        </row>
        <row r="282">
          <cell r="G282" t="str">
            <v/>
          </cell>
        </row>
        <row r="283">
          <cell r="G283" t="str">
            <v/>
          </cell>
        </row>
        <row r="284">
          <cell r="G284" t="str">
            <v/>
          </cell>
        </row>
        <row r="285">
          <cell r="G285" t="str">
            <v/>
          </cell>
        </row>
        <row r="286">
          <cell r="G286" t="str">
            <v/>
          </cell>
        </row>
        <row r="287">
          <cell r="G287" t="str">
            <v/>
          </cell>
        </row>
        <row r="288">
          <cell r="G288" t="str">
            <v/>
          </cell>
        </row>
        <row r="289">
          <cell r="G289" t="str">
            <v/>
          </cell>
        </row>
        <row r="290">
          <cell r="G290" t="str">
            <v/>
          </cell>
        </row>
        <row r="291">
          <cell r="G291" t="str">
            <v/>
          </cell>
        </row>
        <row r="292">
          <cell r="G292" t="str">
            <v/>
          </cell>
        </row>
        <row r="293">
          <cell r="G293" t="str">
            <v/>
          </cell>
        </row>
        <row r="294">
          <cell r="G294" t="str">
            <v/>
          </cell>
        </row>
        <row r="295">
          <cell r="G295" t="str">
            <v/>
          </cell>
        </row>
        <row r="296">
          <cell r="G296" t="str">
            <v/>
          </cell>
        </row>
        <row r="297">
          <cell r="G297" t="str">
            <v/>
          </cell>
        </row>
        <row r="298">
          <cell r="G298" t="str">
            <v/>
          </cell>
        </row>
        <row r="299">
          <cell r="G299" t="str">
            <v/>
          </cell>
        </row>
        <row r="300">
          <cell r="G300" t="str">
            <v/>
          </cell>
        </row>
        <row r="301">
          <cell r="G301" t="str">
            <v/>
          </cell>
        </row>
        <row r="302">
          <cell r="G302" t="str">
            <v/>
          </cell>
        </row>
        <row r="303">
          <cell r="G303" t="str">
            <v/>
          </cell>
        </row>
        <row r="304">
          <cell r="G304" t="str">
            <v/>
          </cell>
        </row>
        <row r="305">
          <cell r="G305" t="str">
            <v/>
          </cell>
        </row>
        <row r="306">
          <cell r="G306" t="str">
            <v/>
          </cell>
        </row>
        <row r="307">
          <cell r="G307" t="str">
            <v/>
          </cell>
        </row>
        <row r="308">
          <cell r="G308" t="str">
            <v/>
          </cell>
        </row>
        <row r="309">
          <cell r="G309" t="str">
            <v/>
          </cell>
        </row>
        <row r="310">
          <cell r="G310" t="str">
            <v/>
          </cell>
        </row>
        <row r="311">
          <cell r="G311" t="str">
            <v/>
          </cell>
        </row>
        <row r="312">
          <cell r="G312" t="str">
            <v/>
          </cell>
        </row>
        <row r="313">
          <cell r="G313" t="str">
            <v/>
          </cell>
        </row>
        <row r="314">
          <cell r="G314" t="str">
            <v/>
          </cell>
        </row>
        <row r="315">
          <cell r="G315" t="str">
            <v/>
          </cell>
        </row>
        <row r="316">
          <cell r="G316" t="str">
            <v/>
          </cell>
        </row>
        <row r="317">
          <cell r="G317" t="str">
            <v/>
          </cell>
        </row>
        <row r="318">
          <cell r="G318" t="str">
            <v/>
          </cell>
        </row>
        <row r="319">
          <cell r="G319" t="str">
            <v/>
          </cell>
        </row>
        <row r="320">
          <cell r="G320" t="str">
            <v/>
          </cell>
        </row>
        <row r="321">
          <cell r="G321" t="str">
            <v/>
          </cell>
        </row>
        <row r="322">
          <cell r="G322" t="str">
            <v/>
          </cell>
        </row>
        <row r="323">
          <cell r="G323" t="str">
            <v/>
          </cell>
        </row>
        <row r="324">
          <cell r="G324" t="str">
            <v/>
          </cell>
        </row>
        <row r="325">
          <cell r="G325" t="str">
            <v/>
          </cell>
        </row>
        <row r="326">
          <cell r="G326" t="str">
            <v/>
          </cell>
        </row>
        <row r="327">
          <cell r="G327" t="str">
            <v/>
          </cell>
        </row>
        <row r="328">
          <cell r="G328" t="str">
            <v/>
          </cell>
        </row>
        <row r="329">
          <cell r="G329" t="str">
            <v/>
          </cell>
        </row>
        <row r="330">
          <cell r="G330" t="str">
            <v/>
          </cell>
        </row>
        <row r="331">
          <cell r="G331" t="str">
            <v/>
          </cell>
        </row>
        <row r="332">
          <cell r="G332" t="str">
            <v/>
          </cell>
        </row>
        <row r="333">
          <cell r="G333" t="str">
            <v/>
          </cell>
        </row>
        <row r="334">
          <cell r="G334" t="str">
            <v/>
          </cell>
        </row>
        <row r="335">
          <cell r="G335" t="str">
            <v/>
          </cell>
        </row>
        <row r="336">
          <cell r="G336" t="str">
            <v/>
          </cell>
        </row>
        <row r="337">
          <cell r="G337" t="str">
            <v/>
          </cell>
        </row>
        <row r="338">
          <cell r="G338" t="str">
            <v/>
          </cell>
        </row>
        <row r="339">
          <cell r="G339" t="str">
            <v/>
          </cell>
        </row>
        <row r="340">
          <cell r="G340" t="str">
            <v/>
          </cell>
        </row>
        <row r="341">
          <cell r="G341" t="str">
            <v/>
          </cell>
        </row>
        <row r="342">
          <cell r="G342" t="str">
            <v/>
          </cell>
        </row>
        <row r="343">
          <cell r="G343" t="str">
            <v/>
          </cell>
        </row>
        <row r="344">
          <cell r="G344" t="str">
            <v/>
          </cell>
        </row>
        <row r="345">
          <cell r="G345" t="str">
            <v/>
          </cell>
        </row>
        <row r="346">
          <cell r="G346" t="str">
            <v/>
          </cell>
        </row>
        <row r="347">
          <cell r="G347" t="str">
            <v/>
          </cell>
        </row>
        <row r="348">
          <cell r="G348" t="str">
            <v/>
          </cell>
        </row>
        <row r="349">
          <cell r="G349" t="str">
            <v/>
          </cell>
        </row>
        <row r="350">
          <cell r="G350" t="str">
            <v/>
          </cell>
        </row>
        <row r="351">
          <cell r="G351" t="str">
            <v/>
          </cell>
        </row>
        <row r="352">
          <cell r="G352" t="str">
            <v/>
          </cell>
        </row>
        <row r="353">
          <cell r="G353" t="str">
            <v/>
          </cell>
        </row>
        <row r="354">
          <cell r="G354" t="str">
            <v/>
          </cell>
        </row>
        <row r="355">
          <cell r="G355" t="str">
            <v/>
          </cell>
        </row>
        <row r="356">
          <cell r="G356" t="str">
            <v/>
          </cell>
        </row>
        <row r="357">
          <cell r="G357" t="str">
            <v/>
          </cell>
        </row>
        <row r="358">
          <cell r="G358" t="str">
            <v/>
          </cell>
        </row>
        <row r="359">
          <cell r="G359" t="str">
            <v/>
          </cell>
        </row>
        <row r="360">
          <cell r="G360" t="str">
            <v/>
          </cell>
        </row>
        <row r="361">
          <cell r="G361" t="str">
            <v/>
          </cell>
        </row>
        <row r="362">
          <cell r="G362" t="str">
            <v/>
          </cell>
        </row>
        <row r="363">
          <cell r="G363" t="str">
            <v/>
          </cell>
        </row>
        <row r="364">
          <cell r="G364" t="str">
            <v/>
          </cell>
        </row>
        <row r="365">
          <cell r="G365" t="str">
            <v/>
          </cell>
        </row>
        <row r="366">
          <cell r="G366" t="str">
            <v/>
          </cell>
        </row>
        <row r="367">
          <cell r="G367" t="str">
            <v/>
          </cell>
        </row>
        <row r="368">
          <cell r="G368" t="str">
            <v/>
          </cell>
        </row>
        <row r="369">
          <cell r="G369" t="str">
            <v/>
          </cell>
        </row>
        <row r="370">
          <cell r="G370" t="str">
            <v/>
          </cell>
        </row>
        <row r="371">
          <cell r="G371" t="str">
            <v/>
          </cell>
        </row>
        <row r="372">
          <cell r="G372" t="str">
            <v/>
          </cell>
        </row>
        <row r="373">
          <cell r="G373" t="str">
            <v/>
          </cell>
        </row>
        <row r="374">
          <cell r="G374" t="str">
            <v/>
          </cell>
        </row>
        <row r="375">
          <cell r="G375" t="str">
            <v/>
          </cell>
        </row>
        <row r="376">
          <cell r="G376" t="str">
            <v/>
          </cell>
        </row>
        <row r="377">
          <cell r="G377" t="str">
            <v/>
          </cell>
        </row>
        <row r="378">
          <cell r="G378" t="str">
            <v/>
          </cell>
        </row>
        <row r="379">
          <cell r="G379" t="str">
            <v/>
          </cell>
        </row>
        <row r="380">
          <cell r="G380" t="str">
            <v/>
          </cell>
        </row>
        <row r="381">
          <cell r="G381" t="str">
            <v/>
          </cell>
        </row>
        <row r="382">
          <cell r="G382" t="str">
            <v/>
          </cell>
        </row>
        <row r="383">
          <cell r="G383" t="str">
            <v/>
          </cell>
        </row>
        <row r="384">
          <cell r="G384" t="str">
            <v/>
          </cell>
        </row>
        <row r="385">
          <cell r="G385" t="str">
            <v/>
          </cell>
        </row>
        <row r="386">
          <cell r="G386" t="str">
            <v/>
          </cell>
        </row>
        <row r="387">
          <cell r="G387" t="str">
            <v/>
          </cell>
        </row>
        <row r="388">
          <cell r="G388" t="str">
            <v/>
          </cell>
        </row>
        <row r="389">
          <cell r="G389" t="str">
            <v/>
          </cell>
        </row>
        <row r="390">
          <cell r="G390" t="str">
            <v/>
          </cell>
        </row>
        <row r="391">
          <cell r="G391" t="str">
            <v/>
          </cell>
        </row>
        <row r="392">
          <cell r="G392" t="str">
            <v/>
          </cell>
        </row>
        <row r="393">
          <cell r="G393" t="str">
            <v/>
          </cell>
        </row>
        <row r="394">
          <cell r="G394" t="str">
            <v/>
          </cell>
        </row>
        <row r="395">
          <cell r="G395" t="str">
            <v/>
          </cell>
        </row>
        <row r="396">
          <cell r="G396" t="str">
            <v/>
          </cell>
        </row>
        <row r="397">
          <cell r="G397" t="str">
            <v/>
          </cell>
        </row>
        <row r="398">
          <cell r="G398" t="str">
            <v/>
          </cell>
        </row>
        <row r="399">
          <cell r="G399" t="str">
            <v/>
          </cell>
        </row>
        <row r="400">
          <cell r="G400" t="str">
            <v/>
          </cell>
        </row>
        <row r="401">
          <cell r="G401" t="str">
            <v/>
          </cell>
        </row>
        <row r="402">
          <cell r="G402" t="str">
            <v/>
          </cell>
        </row>
        <row r="403">
          <cell r="G403" t="str">
            <v/>
          </cell>
        </row>
        <row r="404">
          <cell r="G404" t="str">
            <v/>
          </cell>
        </row>
        <row r="405">
          <cell r="G405" t="str">
            <v/>
          </cell>
        </row>
        <row r="406">
          <cell r="G406" t="str">
            <v/>
          </cell>
        </row>
        <row r="407">
          <cell r="G407" t="str">
            <v/>
          </cell>
        </row>
        <row r="408">
          <cell r="G408" t="str">
            <v/>
          </cell>
        </row>
        <row r="409">
          <cell r="G409" t="str">
            <v/>
          </cell>
        </row>
        <row r="410">
          <cell r="G410" t="str">
            <v/>
          </cell>
        </row>
        <row r="411">
          <cell r="G411" t="str">
            <v/>
          </cell>
        </row>
        <row r="412">
          <cell r="G412" t="str">
            <v/>
          </cell>
        </row>
        <row r="413">
          <cell r="G413" t="str">
            <v/>
          </cell>
        </row>
        <row r="414">
          <cell r="G414" t="str">
            <v/>
          </cell>
        </row>
        <row r="415">
          <cell r="G415" t="str">
            <v/>
          </cell>
        </row>
        <row r="416">
          <cell r="G416" t="str">
            <v/>
          </cell>
        </row>
        <row r="417">
          <cell r="G417" t="str">
            <v/>
          </cell>
        </row>
        <row r="418">
          <cell r="G418" t="str">
            <v/>
          </cell>
        </row>
        <row r="419">
          <cell r="G419" t="str">
            <v/>
          </cell>
        </row>
        <row r="420">
          <cell r="G420" t="str">
            <v/>
          </cell>
        </row>
        <row r="421">
          <cell r="G421" t="str">
            <v/>
          </cell>
        </row>
        <row r="422">
          <cell r="G422" t="str">
            <v/>
          </cell>
        </row>
        <row r="423">
          <cell r="G423" t="str">
            <v/>
          </cell>
        </row>
        <row r="424">
          <cell r="G424" t="str">
            <v/>
          </cell>
        </row>
        <row r="425">
          <cell r="G425" t="str">
            <v/>
          </cell>
        </row>
        <row r="426">
          <cell r="G426" t="str">
            <v/>
          </cell>
        </row>
        <row r="427">
          <cell r="G427" t="str">
            <v/>
          </cell>
        </row>
        <row r="428">
          <cell r="G428" t="str">
            <v/>
          </cell>
        </row>
        <row r="429">
          <cell r="G429" t="str">
            <v/>
          </cell>
        </row>
        <row r="430">
          <cell r="G430" t="str">
            <v/>
          </cell>
        </row>
        <row r="431">
          <cell r="G431" t="str">
            <v/>
          </cell>
        </row>
        <row r="432">
          <cell r="G432" t="str">
            <v/>
          </cell>
        </row>
        <row r="433">
          <cell r="G433" t="str">
            <v/>
          </cell>
        </row>
        <row r="434">
          <cell r="G434" t="str">
            <v/>
          </cell>
        </row>
        <row r="435">
          <cell r="G435" t="str">
            <v/>
          </cell>
        </row>
        <row r="436">
          <cell r="G436" t="str">
            <v/>
          </cell>
        </row>
        <row r="437">
          <cell r="G437" t="str">
            <v/>
          </cell>
        </row>
        <row r="438">
          <cell r="G438" t="str">
            <v/>
          </cell>
        </row>
        <row r="439">
          <cell r="G439" t="str">
            <v/>
          </cell>
        </row>
        <row r="440">
          <cell r="G440" t="str">
            <v/>
          </cell>
        </row>
        <row r="441">
          <cell r="G441" t="str">
            <v/>
          </cell>
        </row>
        <row r="442">
          <cell r="G442" t="str">
            <v/>
          </cell>
        </row>
        <row r="443">
          <cell r="G443" t="str">
            <v/>
          </cell>
        </row>
        <row r="444">
          <cell r="G444" t="str">
            <v/>
          </cell>
        </row>
        <row r="445">
          <cell r="G445" t="str">
            <v/>
          </cell>
        </row>
        <row r="446">
          <cell r="G446" t="str">
            <v/>
          </cell>
        </row>
        <row r="447">
          <cell r="G447" t="str">
            <v/>
          </cell>
        </row>
        <row r="448">
          <cell r="G448" t="str">
            <v/>
          </cell>
        </row>
        <row r="449">
          <cell r="G449" t="str">
            <v/>
          </cell>
        </row>
        <row r="450">
          <cell r="G450" t="str">
            <v/>
          </cell>
        </row>
        <row r="451">
          <cell r="G451" t="str">
            <v/>
          </cell>
        </row>
        <row r="452">
          <cell r="G452" t="str">
            <v/>
          </cell>
        </row>
        <row r="453">
          <cell r="G453" t="str">
            <v/>
          </cell>
        </row>
        <row r="454">
          <cell r="G454" t="str">
            <v/>
          </cell>
        </row>
        <row r="455">
          <cell r="G455" t="str">
            <v/>
          </cell>
        </row>
        <row r="456">
          <cell r="G456" t="str">
            <v/>
          </cell>
        </row>
        <row r="457">
          <cell r="G457" t="str">
            <v/>
          </cell>
        </row>
        <row r="458">
          <cell r="G458" t="str">
            <v/>
          </cell>
        </row>
        <row r="459">
          <cell r="G459" t="str">
            <v/>
          </cell>
        </row>
        <row r="460">
          <cell r="G460" t="str">
            <v/>
          </cell>
        </row>
        <row r="461">
          <cell r="G461" t="str">
            <v/>
          </cell>
        </row>
        <row r="462">
          <cell r="G462" t="str">
            <v/>
          </cell>
        </row>
        <row r="463">
          <cell r="G463" t="str">
            <v/>
          </cell>
        </row>
        <row r="464">
          <cell r="G464" t="str">
            <v/>
          </cell>
        </row>
        <row r="465">
          <cell r="G465" t="str">
            <v/>
          </cell>
        </row>
        <row r="466">
          <cell r="G466" t="str">
            <v/>
          </cell>
        </row>
        <row r="467">
          <cell r="G467" t="str">
            <v/>
          </cell>
        </row>
        <row r="468">
          <cell r="G468" t="str">
            <v/>
          </cell>
        </row>
        <row r="469">
          <cell r="G469" t="str">
            <v/>
          </cell>
        </row>
        <row r="470">
          <cell r="G470" t="str">
            <v/>
          </cell>
        </row>
        <row r="471">
          <cell r="G471" t="str">
            <v/>
          </cell>
        </row>
        <row r="472">
          <cell r="G472" t="str">
            <v/>
          </cell>
        </row>
        <row r="473">
          <cell r="G473" t="str">
            <v/>
          </cell>
        </row>
        <row r="474">
          <cell r="G474" t="str">
            <v/>
          </cell>
        </row>
        <row r="475">
          <cell r="G475" t="str">
            <v/>
          </cell>
        </row>
        <row r="476">
          <cell r="G476" t="str">
            <v/>
          </cell>
        </row>
        <row r="477">
          <cell r="G477" t="str">
            <v/>
          </cell>
        </row>
        <row r="478">
          <cell r="G478" t="str">
            <v/>
          </cell>
        </row>
        <row r="479">
          <cell r="G479" t="str">
            <v/>
          </cell>
        </row>
        <row r="480">
          <cell r="G480" t="str">
            <v/>
          </cell>
        </row>
        <row r="481">
          <cell r="G481" t="str">
            <v/>
          </cell>
        </row>
        <row r="482">
          <cell r="G482" t="str">
            <v/>
          </cell>
        </row>
        <row r="483">
          <cell r="G483" t="str">
            <v/>
          </cell>
        </row>
        <row r="484">
          <cell r="G484" t="str">
            <v/>
          </cell>
        </row>
        <row r="485">
          <cell r="G485" t="str">
            <v/>
          </cell>
        </row>
        <row r="486">
          <cell r="G486" t="str">
            <v/>
          </cell>
        </row>
        <row r="487">
          <cell r="G487" t="str">
            <v/>
          </cell>
        </row>
        <row r="488">
          <cell r="G488" t="str">
            <v/>
          </cell>
        </row>
        <row r="489">
          <cell r="G489" t="str">
            <v/>
          </cell>
        </row>
        <row r="490">
          <cell r="G490" t="str">
            <v/>
          </cell>
        </row>
        <row r="491">
          <cell r="G491" t="str">
            <v/>
          </cell>
        </row>
        <row r="492">
          <cell r="G492" t="str">
            <v/>
          </cell>
        </row>
        <row r="493">
          <cell r="G493" t="str">
            <v/>
          </cell>
        </row>
        <row r="494">
          <cell r="G494" t="str">
            <v/>
          </cell>
        </row>
        <row r="495">
          <cell r="G495" t="str">
            <v/>
          </cell>
        </row>
        <row r="496">
          <cell r="G496" t="str">
            <v/>
          </cell>
        </row>
        <row r="497">
          <cell r="G497" t="str">
            <v/>
          </cell>
        </row>
        <row r="498">
          <cell r="G498" t="str">
            <v/>
          </cell>
        </row>
        <row r="499">
          <cell r="G499" t="str">
            <v/>
          </cell>
        </row>
        <row r="500">
          <cell r="G500" t="str">
            <v/>
          </cell>
        </row>
        <row r="501">
          <cell r="G501" t="str">
            <v/>
          </cell>
        </row>
        <row r="502">
          <cell r="G502" t="str">
            <v/>
          </cell>
        </row>
        <row r="503">
          <cell r="G503" t="str">
            <v/>
          </cell>
        </row>
        <row r="504">
          <cell r="G504" t="str">
            <v/>
          </cell>
        </row>
        <row r="505">
          <cell r="G505" t="str">
            <v/>
          </cell>
        </row>
        <row r="506">
          <cell r="G506" t="str">
            <v/>
          </cell>
        </row>
        <row r="507">
          <cell r="G507" t="str">
            <v/>
          </cell>
        </row>
        <row r="508">
          <cell r="G508" t="str">
            <v/>
          </cell>
        </row>
        <row r="509">
          <cell r="G509" t="str">
            <v/>
          </cell>
        </row>
        <row r="510">
          <cell r="G510" t="str">
            <v/>
          </cell>
        </row>
        <row r="511">
          <cell r="G511" t="str">
            <v/>
          </cell>
        </row>
        <row r="512">
          <cell r="G512" t="str">
            <v/>
          </cell>
        </row>
        <row r="513">
          <cell r="G513" t="str">
            <v/>
          </cell>
        </row>
        <row r="514">
          <cell r="G514" t="str">
            <v/>
          </cell>
        </row>
        <row r="515">
          <cell r="G515" t="str">
            <v/>
          </cell>
        </row>
        <row r="516">
          <cell r="G516" t="str">
            <v/>
          </cell>
        </row>
        <row r="517">
          <cell r="G517" t="str">
            <v/>
          </cell>
        </row>
        <row r="518">
          <cell r="G518" t="str">
            <v/>
          </cell>
        </row>
        <row r="519">
          <cell r="G519" t="str">
            <v/>
          </cell>
        </row>
        <row r="520">
          <cell r="G520" t="str">
            <v/>
          </cell>
        </row>
        <row r="521">
          <cell r="G521" t="str">
            <v/>
          </cell>
        </row>
        <row r="522">
          <cell r="G522" t="str">
            <v/>
          </cell>
        </row>
        <row r="523">
          <cell r="G523" t="str">
            <v/>
          </cell>
        </row>
        <row r="524">
          <cell r="G524" t="str">
            <v/>
          </cell>
        </row>
        <row r="525">
          <cell r="G525" t="str">
            <v/>
          </cell>
        </row>
        <row r="526">
          <cell r="G526" t="str">
            <v/>
          </cell>
        </row>
        <row r="527">
          <cell r="G527" t="str">
            <v/>
          </cell>
        </row>
        <row r="528">
          <cell r="G528" t="str">
            <v/>
          </cell>
        </row>
        <row r="529">
          <cell r="G529" t="str">
            <v/>
          </cell>
        </row>
        <row r="530">
          <cell r="G530" t="str">
            <v/>
          </cell>
        </row>
        <row r="531">
          <cell r="G531" t="str">
            <v/>
          </cell>
        </row>
        <row r="532">
          <cell r="G532" t="str">
            <v/>
          </cell>
        </row>
        <row r="533">
          <cell r="G533" t="str">
            <v/>
          </cell>
        </row>
        <row r="534">
          <cell r="G534" t="str">
            <v/>
          </cell>
        </row>
        <row r="535">
          <cell r="G535" t="str">
            <v/>
          </cell>
        </row>
        <row r="536">
          <cell r="G536" t="str">
            <v/>
          </cell>
        </row>
        <row r="537">
          <cell r="G537" t="str">
            <v/>
          </cell>
        </row>
        <row r="538">
          <cell r="G538" t="str">
            <v/>
          </cell>
        </row>
        <row r="539">
          <cell r="G539" t="str">
            <v/>
          </cell>
        </row>
        <row r="540">
          <cell r="G540" t="str">
            <v/>
          </cell>
        </row>
        <row r="541">
          <cell r="G541" t="str">
            <v/>
          </cell>
        </row>
        <row r="542">
          <cell r="G542" t="str">
            <v/>
          </cell>
        </row>
        <row r="543">
          <cell r="G543" t="str">
            <v/>
          </cell>
        </row>
        <row r="544">
          <cell r="G544" t="str">
            <v/>
          </cell>
        </row>
        <row r="545">
          <cell r="G545" t="str">
            <v/>
          </cell>
        </row>
        <row r="546">
          <cell r="G546" t="str">
            <v/>
          </cell>
        </row>
        <row r="547">
          <cell r="G547" t="str">
            <v/>
          </cell>
        </row>
        <row r="548">
          <cell r="G548" t="str">
            <v/>
          </cell>
        </row>
        <row r="549">
          <cell r="G549" t="str">
            <v/>
          </cell>
        </row>
        <row r="550">
          <cell r="G550" t="str">
            <v/>
          </cell>
        </row>
        <row r="551">
          <cell r="G551" t="str">
            <v/>
          </cell>
        </row>
        <row r="552">
          <cell r="G552" t="str">
            <v/>
          </cell>
        </row>
        <row r="553">
          <cell r="G553" t="str">
            <v/>
          </cell>
        </row>
        <row r="554">
          <cell r="G554" t="str">
            <v/>
          </cell>
        </row>
        <row r="555">
          <cell r="G555" t="str">
            <v/>
          </cell>
        </row>
        <row r="556">
          <cell r="G556" t="str">
            <v/>
          </cell>
        </row>
        <row r="557">
          <cell r="G557" t="str">
            <v/>
          </cell>
        </row>
        <row r="558">
          <cell r="G558" t="str">
            <v/>
          </cell>
        </row>
        <row r="559">
          <cell r="G559" t="str">
            <v/>
          </cell>
        </row>
        <row r="560">
          <cell r="G560" t="str">
            <v/>
          </cell>
        </row>
        <row r="561">
          <cell r="G561" t="str">
            <v/>
          </cell>
        </row>
        <row r="562">
          <cell r="G562" t="str">
            <v/>
          </cell>
        </row>
        <row r="563">
          <cell r="G563" t="str">
            <v/>
          </cell>
        </row>
        <row r="564">
          <cell r="G564" t="str">
            <v/>
          </cell>
        </row>
        <row r="565">
          <cell r="G565" t="str">
            <v/>
          </cell>
        </row>
        <row r="566">
          <cell r="G566" t="str">
            <v/>
          </cell>
        </row>
        <row r="567">
          <cell r="G567" t="str">
            <v/>
          </cell>
        </row>
        <row r="568">
          <cell r="G568" t="str">
            <v/>
          </cell>
        </row>
        <row r="569">
          <cell r="G569" t="str">
            <v/>
          </cell>
        </row>
        <row r="570">
          <cell r="G570" t="str">
            <v/>
          </cell>
        </row>
        <row r="571">
          <cell r="G571" t="str">
            <v/>
          </cell>
        </row>
        <row r="572">
          <cell r="G572" t="str">
            <v/>
          </cell>
        </row>
        <row r="573">
          <cell r="G573" t="str">
            <v/>
          </cell>
        </row>
        <row r="574">
          <cell r="G574" t="str">
            <v/>
          </cell>
        </row>
        <row r="575">
          <cell r="G575" t="str">
            <v/>
          </cell>
        </row>
        <row r="576">
          <cell r="G576" t="str">
            <v/>
          </cell>
        </row>
        <row r="577">
          <cell r="G577" t="str">
            <v/>
          </cell>
        </row>
        <row r="578">
          <cell r="G578" t="str">
            <v/>
          </cell>
        </row>
        <row r="579">
          <cell r="G579" t="str">
            <v/>
          </cell>
        </row>
        <row r="580">
          <cell r="G580" t="str">
            <v/>
          </cell>
        </row>
        <row r="581">
          <cell r="G581" t="str">
            <v/>
          </cell>
        </row>
        <row r="582">
          <cell r="G582" t="str">
            <v/>
          </cell>
        </row>
        <row r="583">
          <cell r="G583" t="str">
            <v/>
          </cell>
        </row>
        <row r="584">
          <cell r="G584" t="str">
            <v/>
          </cell>
        </row>
        <row r="585">
          <cell r="G585" t="str">
            <v/>
          </cell>
        </row>
        <row r="586">
          <cell r="G586" t="str">
            <v/>
          </cell>
        </row>
        <row r="587">
          <cell r="G587" t="str">
            <v/>
          </cell>
        </row>
        <row r="588">
          <cell r="G588" t="str">
            <v/>
          </cell>
        </row>
        <row r="589">
          <cell r="G589" t="str">
            <v/>
          </cell>
        </row>
        <row r="590">
          <cell r="G590" t="str">
            <v/>
          </cell>
        </row>
        <row r="591">
          <cell r="G591" t="str">
            <v/>
          </cell>
        </row>
        <row r="592">
          <cell r="G592" t="str">
            <v/>
          </cell>
        </row>
        <row r="593">
          <cell r="G593" t="str">
            <v/>
          </cell>
        </row>
        <row r="594">
          <cell r="G594" t="str">
            <v/>
          </cell>
        </row>
        <row r="595">
          <cell r="G595" t="str">
            <v/>
          </cell>
        </row>
        <row r="596">
          <cell r="G596" t="str">
            <v/>
          </cell>
        </row>
        <row r="597">
          <cell r="G597" t="str">
            <v/>
          </cell>
        </row>
        <row r="598">
          <cell r="G598" t="str">
            <v/>
          </cell>
        </row>
        <row r="599">
          <cell r="G599" t="str">
            <v/>
          </cell>
        </row>
        <row r="600">
          <cell r="G600" t="str">
            <v/>
          </cell>
        </row>
        <row r="601">
          <cell r="G601" t="str">
            <v/>
          </cell>
        </row>
        <row r="602">
          <cell r="G602" t="str">
            <v/>
          </cell>
        </row>
        <row r="603">
          <cell r="G603" t="str">
            <v/>
          </cell>
        </row>
        <row r="604">
          <cell r="G604" t="str">
            <v/>
          </cell>
        </row>
        <row r="605">
          <cell r="G605" t="str">
            <v/>
          </cell>
        </row>
        <row r="606">
          <cell r="G606" t="str">
            <v/>
          </cell>
        </row>
        <row r="607">
          <cell r="G607" t="str">
            <v/>
          </cell>
        </row>
        <row r="608">
          <cell r="G608" t="str">
            <v/>
          </cell>
        </row>
        <row r="609">
          <cell r="G609" t="str">
            <v/>
          </cell>
        </row>
        <row r="610">
          <cell r="G610" t="str">
            <v/>
          </cell>
        </row>
        <row r="611">
          <cell r="G611" t="str">
            <v/>
          </cell>
        </row>
        <row r="612">
          <cell r="G612" t="str">
            <v/>
          </cell>
        </row>
        <row r="613">
          <cell r="G613" t="str">
            <v/>
          </cell>
        </row>
        <row r="614">
          <cell r="G614" t="str">
            <v/>
          </cell>
        </row>
        <row r="615">
          <cell r="G615" t="str">
            <v/>
          </cell>
        </row>
        <row r="616">
          <cell r="G616" t="str">
            <v/>
          </cell>
        </row>
        <row r="617">
          <cell r="G617" t="str">
            <v/>
          </cell>
        </row>
        <row r="618">
          <cell r="G618" t="str">
            <v/>
          </cell>
        </row>
        <row r="619">
          <cell r="G619" t="str">
            <v/>
          </cell>
        </row>
        <row r="620">
          <cell r="G620" t="str">
            <v/>
          </cell>
        </row>
        <row r="621">
          <cell r="G621" t="str">
            <v/>
          </cell>
        </row>
        <row r="622">
          <cell r="G622" t="str">
            <v/>
          </cell>
        </row>
        <row r="623">
          <cell r="G623" t="str">
            <v/>
          </cell>
        </row>
        <row r="624">
          <cell r="G624" t="str">
            <v/>
          </cell>
        </row>
        <row r="625">
          <cell r="G625" t="str">
            <v/>
          </cell>
        </row>
        <row r="626">
          <cell r="G626" t="str">
            <v/>
          </cell>
        </row>
        <row r="627">
          <cell r="G627" t="str">
            <v/>
          </cell>
        </row>
        <row r="628">
          <cell r="G628" t="str">
            <v/>
          </cell>
        </row>
        <row r="629">
          <cell r="G629" t="str">
            <v/>
          </cell>
        </row>
        <row r="630">
          <cell r="G630" t="str">
            <v/>
          </cell>
        </row>
        <row r="631">
          <cell r="G631" t="str">
            <v/>
          </cell>
        </row>
        <row r="632">
          <cell r="G632" t="str">
            <v/>
          </cell>
        </row>
        <row r="633">
          <cell r="G633" t="str">
            <v/>
          </cell>
        </row>
        <row r="634">
          <cell r="G634" t="str">
            <v/>
          </cell>
        </row>
        <row r="635">
          <cell r="G635" t="str">
            <v/>
          </cell>
        </row>
        <row r="636">
          <cell r="G636" t="str">
            <v/>
          </cell>
        </row>
        <row r="637">
          <cell r="G637" t="str">
            <v/>
          </cell>
        </row>
        <row r="638">
          <cell r="G638" t="str">
            <v/>
          </cell>
        </row>
        <row r="639">
          <cell r="G639" t="str">
            <v/>
          </cell>
        </row>
        <row r="640">
          <cell r="G640" t="str">
            <v/>
          </cell>
        </row>
        <row r="641">
          <cell r="G641" t="str">
            <v/>
          </cell>
        </row>
        <row r="642">
          <cell r="G642" t="str">
            <v/>
          </cell>
        </row>
        <row r="643">
          <cell r="G643" t="str">
            <v/>
          </cell>
        </row>
        <row r="644">
          <cell r="G644" t="str">
            <v/>
          </cell>
        </row>
        <row r="645">
          <cell r="G645" t="str">
            <v/>
          </cell>
        </row>
        <row r="646">
          <cell r="G646" t="str">
            <v/>
          </cell>
        </row>
        <row r="647">
          <cell r="G647" t="str">
            <v/>
          </cell>
        </row>
        <row r="648">
          <cell r="G648" t="str">
            <v/>
          </cell>
        </row>
        <row r="649">
          <cell r="G649" t="str">
            <v/>
          </cell>
        </row>
        <row r="650">
          <cell r="G650" t="str">
            <v/>
          </cell>
        </row>
        <row r="651">
          <cell r="G651" t="str">
            <v/>
          </cell>
        </row>
        <row r="652">
          <cell r="G652" t="str">
            <v/>
          </cell>
        </row>
        <row r="653">
          <cell r="G653" t="str">
            <v/>
          </cell>
        </row>
        <row r="654">
          <cell r="G654" t="str">
            <v/>
          </cell>
        </row>
        <row r="655">
          <cell r="G655" t="str">
            <v/>
          </cell>
        </row>
        <row r="656">
          <cell r="G656" t="str">
            <v/>
          </cell>
        </row>
        <row r="657">
          <cell r="G657" t="str">
            <v/>
          </cell>
        </row>
        <row r="658">
          <cell r="G658" t="str">
            <v/>
          </cell>
        </row>
        <row r="659">
          <cell r="G659" t="str">
            <v/>
          </cell>
        </row>
        <row r="660">
          <cell r="G660" t="str">
            <v/>
          </cell>
        </row>
        <row r="661">
          <cell r="G661" t="str">
            <v/>
          </cell>
        </row>
        <row r="662">
          <cell r="G662" t="str">
            <v/>
          </cell>
        </row>
        <row r="663">
          <cell r="G663" t="str">
            <v/>
          </cell>
        </row>
        <row r="664">
          <cell r="G664" t="str">
            <v/>
          </cell>
        </row>
        <row r="665">
          <cell r="G665" t="str">
            <v/>
          </cell>
        </row>
        <row r="666">
          <cell r="G666" t="str">
            <v/>
          </cell>
        </row>
        <row r="667">
          <cell r="G667" t="str">
            <v/>
          </cell>
        </row>
        <row r="668">
          <cell r="G668" t="str">
            <v/>
          </cell>
        </row>
        <row r="669">
          <cell r="G669" t="str">
            <v/>
          </cell>
        </row>
        <row r="670">
          <cell r="G670" t="str">
            <v/>
          </cell>
        </row>
        <row r="671">
          <cell r="G671" t="str">
            <v/>
          </cell>
        </row>
        <row r="672">
          <cell r="G672" t="str">
            <v/>
          </cell>
        </row>
        <row r="673">
          <cell r="G673" t="str">
            <v/>
          </cell>
        </row>
        <row r="674">
          <cell r="G674" t="str">
            <v/>
          </cell>
        </row>
        <row r="675">
          <cell r="G675" t="str">
            <v/>
          </cell>
        </row>
        <row r="676">
          <cell r="G676" t="str">
            <v/>
          </cell>
        </row>
        <row r="677">
          <cell r="G677" t="str">
            <v/>
          </cell>
        </row>
        <row r="678">
          <cell r="G678" t="str">
            <v/>
          </cell>
        </row>
        <row r="679">
          <cell r="G679" t="str">
            <v/>
          </cell>
        </row>
        <row r="680">
          <cell r="G680" t="str">
            <v/>
          </cell>
        </row>
        <row r="681">
          <cell r="G681" t="str">
            <v/>
          </cell>
        </row>
        <row r="682">
          <cell r="G682" t="str">
            <v/>
          </cell>
        </row>
        <row r="683">
          <cell r="G683" t="str">
            <v/>
          </cell>
        </row>
        <row r="684">
          <cell r="G684" t="str">
            <v/>
          </cell>
        </row>
        <row r="685">
          <cell r="G685" t="str">
            <v/>
          </cell>
        </row>
        <row r="686">
          <cell r="G686" t="str">
            <v/>
          </cell>
        </row>
        <row r="687">
          <cell r="G687" t="str">
            <v/>
          </cell>
        </row>
        <row r="688">
          <cell r="G688" t="str">
            <v/>
          </cell>
        </row>
        <row r="689">
          <cell r="G689" t="str">
            <v/>
          </cell>
        </row>
        <row r="690">
          <cell r="G690" t="str">
            <v/>
          </cell>
        </row>
        <row r="691">
          <cell r="G691" t="str">
            <v/>
          </cell>
        </row>
        <row r="692">
          <cell r="G692" t="str">
            <v/>
          </cell>
        </row>
        <row r="693">
          <cell r="G693" t="str">
            <v/>
          </cell>
        </row>
        <row r="694">
          <cell r="G694" t="str">
            <v/>
          </cell>
        </row>
        <row r="695">
          <cell r="G695" t="str">
            <v/>
          </cell>
        </row>
        <row r="696">
          <cell r="G696" t="str">
            <v/>
          </cell>
        </row>
        <row r="697">
          <cell r="G697" t="str">
            <v/>
          </cell>
        </row>
        <row r="698">
          <cell r="G698" t="str">
            <v/>
          </cell>
        </row>
        <row r="699">
          <cell r="G699" t="str">
            <v/>
          </cell>
        </row>
        <row r="700">
          <cell r="G700" t="str">
            <v/>
          </cell>
        </row>
        <row r="701">
          <cell r="G701" t="str">
            <v/>
          </cell>
        </row>
        <row r="702">
          <cell r="G702" t="str">
            <v/>
          </cell>
        </row>
        <row r="703">
          <cell r="G703" t="str">
            <v/>
          </cell>
        </row>
        <row r="704">
          <cell r="G704" t="str">
            <v/>
          </cell>
        </row>
        <row r="705">
          <cell r="G705" t="str">
            <v/>
          </cell>
        </row>
        <row r="706">
          <cell r="G706" t="str">
            <v/>
          </cell>
        </row>
        <row r="707">
          <cell r="G707" t="str">
            <v/>
          </cell>
        </row>
        <row r="708">
          <cell r="G708" t="str">
            <v/>
          </cell>
        </row>
        <row r="709">
          <cell r="G709" t="str">
            <v/>
          </cell>
        </row>
        <row r="710">
          <cell r="G710" t="str">
            <v/>
          </cell>
        </row>
        <row r="711">
          <cell r="G711" t="str">
            <v/>
          </cell>
        </row>
        <row r="712">
          <cell r="G712" t="str">
            <v/>
          </cell>
        </row>
        <row r="713">
          <cell r="G713" t="str">
            <v/>
          </cell>
        </row>
        <row r="714">
          <cell r="G714" t="str">
            <v/>
          </cell>
        </row>
        <row r="715">
          <cell r="G715" t="str">
            <v/>
          </cell>
        </row>
        <row r="716">
          <cell r="G716" t="str">
            <v/>
          </cell>
        </row>
        <row r="717">
          <cell r="G717" t="str">
            <v/>
          </cell>
        </row>
        <row r="718">
          <cell r="G718" t="str">
            <v/>
          </cell>
        </row>
        <row r="719">
          <cell r="G719" t="str">
            <v/>
          </cell>
        </row>
        <row r="720">
          <cell r="G720" t="str">
            <v/>
          </cell>
        </row>
        <row r="721">
          <cell r="G721" t="str">
            <v/>
          </cell>
        </row>
        <row r="722">
          <cell r="G722" t="str">
            <v/>
          </cell>
        </row>
        <row r="723">
          <cell r="G723" t="str">
            <v/>
          </cell>
        </row>
        <row r="724">
          <cell r="G724" t="str">
            <v/>
          </cell>
        </row>
        <row r="725">
          <cell r="G725" t="str">
            <v/>
          </cell>
        </row>
        <row r="726">
          <cell r="G726" t="str">
            <v/>
          </cell>
        </row>
        <row r="727">
          <cell r="G727" t="str">
            <v/>
          </cell>
        </row>
        <row r="728">
          <cell r="G728" t="str">
            <v/>
          </cell>
        </row>
        <row r="729">
          <cell r="G729" t="str">
            <v/>
          </cell>
        </row>
        <row r="730">
          <cell r="G730" t="str">
            <v/>
          </cell>
        </row>
        <row r="731">
          <cell r="G731" t="str">
            <v/>
          </cell>
        </row>
        <row r="732">
          <cell r="G732" t="str">
            <v/>
          </cell>
        </row>
        <row r="733">
          <cell r="G733" t="str">
            <v/>
          </cell>
        </row>
        <row r="734">
          <cell r="G734" t="str">
            <v/>
          </cell>
        </row>
        <row r="735">
          <cell r="G735" t="str">
            <v/>
          </cell>
        </row>
        <row r="736">
          <cell r="G736" t="str">
            <v/>
          </cell>
        </row>
        <row r="737">
          <cell r="G737" t="str">
            <v/>
          </cell>
        </row>
        <row r="738">
          <cell r="G738" t="str">
            <v/>
          </cell>
        </row>
        <row r="739">
          <cell r="G739" t="str">
            <v/>
          </cell>
        </row>
        <row r="740">
          <cell r="G740" t="str">
            <v/>
          </cell>
        </row>
        <row r="741">
          <cell r="G741" t="str">
            <v/>
          </cell>
        </row>
        <row r="742">
          <cell r="G742" t="str">
            <v/>
          </cell>
        </row>
        <row r="743">
          <cell r="G743" t="str">
            <v/>
          </cell>
        </row>
        <row r="744">
          <cell r="G744" t="str">
            <v/>
          </cell>
        </row>
        <row r="745">
          <cell r="G745" t="str">
            <v/>
          </cell>
        </row>
        <row r="746">
          <cell r="G746" t="str">
            <v/>
          </cell>
        </row>
        <row r="747">
          <cell r="G747" t="str">
            <v/>
          </cell>
        </row>
        <row r="748">
          <cell r="G748" t="str">
            <v/>
          </cell>
        </row>
        <row r="749">
          <cell r="G749" t="str">
            <v/>
          </cell>
        </row>
        <row r="750">
          <cell r="G750" t="str">
            <v/>
          </cell>
        </row>
        <row r="751">
          <cell r="G751" t="str">
            <v/>
          </cell>
        </row>
        <row r="752">
          <cell r="G752" t="str">
            <v/>
          </cell>
        </row>
        <row r="753">
          <cell r="G753" t="str">
            <v/>
          </cell>
        </row>
        <row r="754">
          <cell r="G754" t="str">
            <v/>
          </cell>
        </row>
        <row r="755">
          <cell r="G755" t="str">
            <v/>
          </cell>
        </row>
        <row r="756">
          <cell r="G756" t="str">
            <v/>
          </cell>
        </row>
        <row r="757">
          <cell r="G757" t="str">
            <v/>
          </cell>
        </row>
        <row r="758">
          <cell r="G758" t="str">
            <v/>
          </cell>
        </row>
        <row r="759">
          <cell r="G759" t="str">
            <v/>
          </cell>
        </row>
        <row r="760">
          <cell r="G760" t="str">
            <v/>
          </cell>
        </row>
        <row r="761">
          <cell r="G761" t="str">
            <v/>
          </cell>
        </row>
        <row r="762">
          <cell r="G762" t="str">
            <v/>
          </cell>
        </row>
        <row r="763">
          <cell r="G763" t="str">
            <v/>
          </cell>
        </row>
        <row r="764">
          <cell r="G764" t="str">
            <v/>
          </cell>
        </row>
        <row r="765">
          <cell r="G765" t="str">
            <v/>
          </cell>
        </row>
        <row r="766">
          <cell r="G766" t="str">
            <v/>
          </cell>
        </row>
        <row r="767">
          <cell r="G767" t="str">
            <v/>
          </cell>
        </row>
        <row r="768">
          <cell r="G768" t="str">
            <v/>
          </cell>
        </row>
        <row r="769">
          <cell r="G769" t="str">
            <v/>
          </cell>
        </row>
        <row r="770">
          <cell r="G770" t="str">
            <v/>
          </cell>
        </row>
        <row r="771">
          <cell r="G771" t="str">
            <v/>
          </cell>
        </row>
        <row r="772">
          <cell r="G772" t="str">
            <v/>
          </cell>
        </row>
        <row r="773">
          <cell r="G773" t="str">
            <v/>
          </cell>
        </row>
        <row r="774">
          <cell r="G774" t="str">
            <v/>
          </cell>
        </row>
        <row r="775">
          <cell r="G775" t="str">
            <v/>
          </cell>
        </row>
        <row r="776">
          <cell r="G776" t="str">
            <v/>
          </cell>
        </row>
        <row r="777">
          <cell r="G777" t="str">
            <v/>
          </cell>
        </row>
        <row r="778">
          <cell r="G778" t="str">
            <v/>
          </cell>
        </row>
        <row r="779">
          <cell r="G779" t="str">
            <v/>
          </cell>
        </row>
        <row r="780">
          <cell r="G780" t="str">
            <v/>
          </cell>
        </row>
        <row r="781">
          <cell r="G781" t="str">
            <v/>
          </cell>
        </row>
        <row r="782">
          <cell r="G782" t="str">
            <v/>
          </cell>
        </row>
        <row r="783">
          <cell r="G783" t="str">
            <v/>
          </cell>
        </row>
        <row r="784">
          <cell r="G784" t="str">
            <v/>
          </cell>
        </row>
        <row r="785">
          <cell r="G785" t="str">
            <v/>
          </cell>
        </row>
        <row r="786">
          <cell r="G786" t="str">
            <v/>
          </cell>
        </row>
        <row r="787">
          <cell r="G787" t="str">
            <v/>
          </cell>
        </row>
        <row r="788">
          <cell r="G788" t="str">
            <v/>
          </cell>
        </row>
        <row r="789">
          <cell r="G789" t="str">
            <v/>
          </cell>
        </row>
        <row r="790">
          <cell r="G790" t="str">
            <v/>
          </cell>
        </row>
        <row r="791">
          <cell r="G791" t="str">
            <v/>
          </cell>
        </row>
        <row r="792">
          <cell r="G792" t="str">
            <v/>
          </cell>
        </row>
        <row r="793">
          <cell r="G793" t="str">
            <v/>
          </cell>
        </row>
        <row r="794">
          <cell r="G794" t="str">
            <v/>
          </cell>
        </row>
        <row r="795">
          <cell r="G795" t="str">
            <v/>
          </cell>
        </row>
        <row r="796">
          <cell r="G796" t="str">
            <v/>
          </cell>
        </row>
        <row r="797">
          <cell r="G797" t="str">
            <v/>
          </cell>
        </row>
        <row r="798">
          <cell r="G798" t="str">
            <v/>
          </cell>
        </row>
        <row r="799">
          <cell r="G799" t="str">
            <v/>
          </cell>
        </row>
        <row r="800">
          <cell r="G800" t="str">
            <v/>
          </cell>
        </row>
        <row r="801">
          <cell r="G801" t="str">
            <v/>
          </cell>
        </row>
        <row r="802">
          <cell r="G802" t="str">
            <v/>
          </cell>
        </row>
        <row r="803">
          <cell r="G803" t="str">
            <v/>
          </cell>
        </row>
        <row r="804">
          <cell r="G804" t="str">
            <v/>
          </cell>
        </row>
        <row r="805">
          <cell r="G805" t="str">
            <v/>
          </cell>
        </row>
        <row r="806">
          <cell r="G806" t="str">
            <v/>
          </cell>
        </row>
        <row r="807">
          <cell r="G807" t="str">
            <v/>
          </cell>
        </row>
        <row r="808">
          <cell r="G808" t="str">
            <v/>
          </cell>
        </row>
        <row r="809">
          <cell r="G809" t="str">
            <v/>
          </cell>
        </row>
        <row r="810">
          <cell r="G810" t="str">
            <v/>
          </cell>
        </row>
        <row r="811">
          <cell r="G811" t="str">
            <v/>
          </cell>
        </row>
        <row r="812">
          <cell r="G812" t="str">
            <v/>
          </cell>
        </row>
        <row r="813">
          <cell r="G813" t="str">
            <v/>
          </cell>
        </row>
        <row r="814">
          <cell r="G814" t="str">
            <v/>
          </cell>
        </row>
        <row r="815">
          <cell r="G815" t="str">
            <v/>
          </cell>
        </row>
        <row r="816">
          <cell r="G816" t="str">
            <v/>
          </cell>
        </row>
        <row r="817">
          <cell r="G817" t="str">
            <v/>
          </cell>
        </row>
        <row r="818">
          <cell r="G818" t="str">
            <v/>
          </cell>
        </row>
        <row r="819">
          <cell r="G819" t="str">
            <v/>
          </cell>
        </row>
        <row r="820">
          <cell r="G820" t="str">
            <v/>
          </cell>
        </row>
        <row r="821">
          <cell r="G821" t="str">
            <v/>
          </cell>
        </row>
        <row r="822">
          <cell r="G822" t="str">
            <v/>
          </cell>
        </row>
        <row r="823">
          <cell r="G823" t="str">
            <v/>
          </cell>
        </row>
        <row r="824">
          <cell r="G824" t="str">
            <v/>
          </cell>
        </row>
        <row r="825">
          <cell r="G825" t="str">
            <v/>
          </cell>
        </row>
        <row r="826">
          <cell r="G826" t="str">
            <v/>
          </cell>
        </row>
        <row r="827">
          <cell r="G827" t="str">
            <v/>
          </cell>
        </row>
        <row r="828">
          <cell r="G828" t="str">
            <v/>
          </cell>
        </row>
        <row r="829">
          <cell r="G829" t="str">
            <v/>
          </cell>
        </row>
        <row r="830">
          <cell r="G830" t="str">
            <v/>
          </cell>
        </row>
        <row r="831">
          <cell r="G831" t="str">
            <v/>
          </cell>
        </row>
        <row r="832">
          <cell r="G832" t="str">
            <v/>
          </cell>
        </row>
        <row r="833">
          <cell r="G833" t="str">
            <v/>
          </cell>
        </row>
        <row r="834">
          <cell r="G834" t="str">
            <v/>
          </cell>
        </row>
        <row r="835">
          <cell r="G835" t="str">
            <v/>
          </cell>
        </row>
        <row r="836">
          <cell r="G836" t="str">
            <v/>
          </cell>
        </row>
        <row r="837">
          <cell r="G837" t="str">
            <v/>
          </cell>
        </row>
        <row r="838">
          <cell r="G838" t="str">
            <v/>
          </cell>
        </row>
        <row r="839">
          <cell r="G839" t="str">
            <v/>
          </cell>
        </row>
        <row r="840">
          <cell r="G840" t="str">
            <v/>
          </cell>
        </row>
        <row r="841">
          <cell r="G841" t="str">
            <v/>
          </cell>
        </row>
        <row r="842">
          <cell r="G842" t="str">
            <v/>
          </cell>
        </row>
        <row r="843">
          <cell r="G843" t="str">
            <v/>
          </cell>
        </row>
        <row r="844">
          <cell r="G844" t="str">
            <v/>
          </cell>
        </row>
        <row r="845">
          <cell r="G845" t="str">
            <v/>
          </cell>
        </row>
        <row r="846">
          <cell r="G846" t="str">
            <v/>
          </cell>
        </row>
        <row r="847">
          <cell r="G847" t="str">
            <v/>
          </cell>
        </row>
        <row r="848">
          <cell r="G848" t="str">
            <v/>
          </cell>
        </row>
        <row r="849">
          <cell r="G849" t="str">
            <v/>
          </cell>
        </row>
        <row r="850">
          <cell r="G850" t="str">
            <v/>
          </cell>
        </row>
        <row r="851">
          <cell r="G851" t="str">
            <v/>
          </cell>
        </row>
        <row r="852">
          <cell r="G852" t="str">
            <v/>
          </cell>
        </row>
        <row r="853">
          <cell r="G853" t="str">
            <v/>
          </cell>
        </row>
        <row r="854">
          <cell r="G854" t="str">
            <v/>
          </cell>
        </row>
        <row r="855">
          <cell r="G855" t="str">
            <v/>
          </cell>
        </row>
        <row r="856">
          <cell r="G856" t="str">
            <v/>
          </cell>
        </row>
        <row r="857">
          <cell r="G857" t="str">
            <v/>
          </cell>
        </row>
        <row r="858">
          <cell r="G858" t="str">
            <v/>
          </cell>
        </row>
        <row r="859">
          <cell r="G859" t="str">
            <v/>
          </cell>
        </row>
        <row r="860">
          <cell r="G860" t="str">
            <v/>
          </cell>
        </row>
        <row r="861">
          <cell r="G861" t="str">
            <v/>
          </cell>
        </row>
        <row r="862">
          <cell r="G862" t="str">
            <v/>
          </cell>
        </row>
        <row r="863">
          <cell r="G863" t="str">
            <v/>
          </cell>
        </row>
        <row r="864">
          <cell r="G864" t="str">
            <v/>
          </cell>
        </row>
        <row r="865">
          <cell r="G865" t="str">
            <v/>
          </cell>
        </row>
        <row r="866">
          <cell r="G866" t="str">
            <v/>
          </cell>
        </row>
        <row r="867">
          <cell r="G867" t="str">
            <v/>
          </cell>
        </row>
        <row r="868">
          <cell r="G868" t="str">
            <v/>
          </cell>
        </row>
        <row r="869">
          <cell r="G869" t="str">
            <v/>
          </cell>
        </row>
        <row r="870">
          <cell r="G870" t="str">
            <v/>
          </cell>
        </row>
        <row r="871">
          <cell r="G871" t="str">
            <v/>
          </cell>
        </row>
        <row r="872">
          <cell r="G872" t="str">
            <v/>
          </cell>
        </row>
        <row r="873">
          <cell r="G873" t="str">
            <v/>
          </cell>
        </row>
        <row r="874">
          <cell r="G874" t="str">
            <v/>
          </cell>
        </row>
        <row r="875">
          <cell r="G875" t="str">
            <v/>
          </cell>
        </row>
        <row r="876">
          <cell r="G876" t="str">
            <v/>
          </cell>
        </row>
        <row r="877">
          <cell r="G877" t="str">
            <v/>
          </cell>
        </row>
        <row r="878">
          <cell r="G878" t="str">
            <v/>
          </cell>
        </row>
        <row r="879">
          <cell r="G879" t="str">
            <v/>
          </cell>
        </row>
        <row r="880">
          <cell r="G880" t="str">
            <v/>
          </cell>
        </row>
        <row r="881">
          <cell r="G881" t="str">
            <v/>
          </cell>
        </row>
        <row r="882">
          <cell r="G882" t="str">
            <v/>
          </cell>
        </row>
        <row r="883">
          <cell r="G883" t="str">
            <v/>
          </cell>
        </row>
        <row r="884">
          <cell r="G884" t="str">
            <v/>
          </cell>
        </row>
        <row r="885">
          <cell r="G885" t="str">
            <v/>
          </cell>
        </row>
        <row r="886">
          <cell r="G886" t="str">
            <v/>
          </cell>
        </row>
        <row r="887">
          <cell r="G887" t="str">
            <v/>
          </cell>
        </row>
        <row r="888">
          <cell r="G888" t="str">
            <v/>
          </cell>
        </row>
        <row r="889">
          <cell r="G889" t="str">
            <v/>
          </cell>
        </row>
        <row r="890">
          <cell r="G890" t="str">
            <v/>
          </cell>
        </row>
        <row r="891">
          <cell r="G891" t="str">
            <v/>
          </cell>
        </row>
        <row r="892">
          <cell r="G892" t="str">
            <v/>
          </cell>
        </row>
        <row r="893">
          <cell r="G893" t="str">
            <v/>
          </cell>
        </row>
        <row r="894">
          <cell r="G894" t="str">
            <v/>
          </cell>
        </row>
        <row r="895">
          <cell r="G895" t="str">
            <v/>
          </cell>
        </row>
        <row r="896">
          <cell r="G896" t="str">
            <v/>
          </cell>
        </row>
        <row r="897">
          <cell r="G897" t="str">
            <v/>
          </cell>
        </row>
        <row r="898">
          <cell r="G898" t="str">
            <v/>
          </cell>
        </row>
        <row r="899">
          <cell r="G899" t="str">
            <v/>
          </cell>
        </row>
        <row r="900">
          <cell r="G900" t="str">
            <v/>
          </cell>
        </row>
        <row r="901">
          <cell r="G901" t="str">
            <v/>
          </cell>
        </row>
        <row r="902">
          <cell r="G902" t="str">
            <v/>
          </cell>
        </row>
        <row r="903">
          <cell r="G903" t="str">
            <v/>
          </cell>
        </row>
        <row r="904">
          <cell r="G904" t="str">
            <v/>
          </cell>
        </row>
        <row r="905">
          <cell r="G905" t="str">
            <v/>
          </cell>
        </row>
        <row r="906">
          <cell r="G906" t="str">
            <v/>
          </cell>
        </row>
        <row r="907">
          <cell r="G907" t="str">
            <v/>
          </cell>
        </row>
        <row r="908">
          <cell r="G908" t="str">
            <v/>
          </cell>
        </row>
        <row r="909">
          <cell r="G909" t="str">
            <v/>
          </cell>
        </row>
        <row r="910">
          <cell r="G910" t="str">
            <v/>
          </cell>
        </row>
        <row r="911">
          <cell r="G911" t="str">
            <v/>
          </cell>
        </row>
        <row r="912">
          <cell r="G912" t="str">
            <v/>
          </cell>
        </row>
        <row r="913">
          <cell r="G913" t="str">
            <v/>
          </cell>
        </row>
        <row r="914">
          <cell r="G914" t="str">
            <v/>
          </cell>
        </row>
        <row r="915">
          <cell r="G915" t="str">
            <v/>
          </cell>
        </row>
        <row r="916">
          <cell r="G916" t="str">
            <v/>
          </cell>
        </row>
        <row r="917">
          <cell r="G917" t="str">
            <v/>
          </cell>
        </row>
        <row r="918">
          <cell r="G918" t="str">
            <v/>
          </cell>
        </row>
        <row r="919">
          <cell r="G919" t="str">
            <v/>
          </cell>
        </row>
        <row r="920">
          <cell r="G920" t="str">
            <v/>
          </cell>
        </row>
        <row r="921">
          <cell r="G921" t="str">
            <v/>
          </cell>
        </row>
        <row r="922">
          <cell r="G922" t="str">
            <v/>
          </cell>
        </row>
        <row r="923">
          <cell r="G923" t="str">
            <v/>
          </cell>
        </row>
        <row r="924">
          <cell r="G924" t="str">
            <v/>
          </cell>
        </row>
        <row r="925">
          <cell r="G925" t="str">
            <v/>
          </cell>
        </row>
        <row r="926">
          <cell r="G926" t="str">
            <v/>
          </cell>
        </row>
        <row r="927">
          <cell r="G927" t="str">
            <v/>
          </cell>
        </row>
        <row r="928">
          <cell r="G928" t="str">
            <v/>
          </cell>
        </row>
        <row r="929">
          <cell r="G929" t="str">
            <v/>
          </cell>
        </row>
        <row r="930">
          <cell r="G930" t="str">
            <v/>
          </cell>
        </row>
        <row r="931">
          <cell r="G931" t="str">
            <v/>
          </cell>
        </row>
        <row r="932">
          <cell r="G932" t="str">
            <v/>
          </cell>
        </row>
        <row r="933">
          <cell r="G933" t="str">
            <v/>
          </cell>
        </row>
        <row r="934">
          <cell r="G934" t="str">
            <v/>
          </cell>
        </row>
        <row r="935">
          <cell r="G935" t="str">
            <v/>
          </cell>
        </row>
        <row r="936">
          <cell r="G936" t="str">
            <v/>
          </cell>
        </row>
        <row r="937">
          <cell r="G937" t="str">
            <v/>
          </cell>
        </row>
        <row r="938">
          <cell r="G938" t="str">
            <v/>
          </cell>
        </row>
        <row r="939">
          <cell r="G939" t="str">
            <v/>
          </cell>
        </row>
        <row r="940">
          <cell r="G940" t="str">
            <v/>
          </cell>
        </row>
        <row r="941">
          <cell r="G941" t="str">
            <v/>
          </cell>
        </row>
        <row r="942">
          <cell r="G942" t="str">
            <v/>
          </cell>
        </row>
        <row r="943">
          <cell r="G943" t="str">
            <v/>
          </cell>
        </row>
        <row r="944">
          <cell r="G944" t="str">
            <v/>
          </cell>
        </row>
        <row r="945">
          <cell r="G945" t="str">
            <v/>
          </cell>
        </row>
        <row r="946">
          <cell r="G946" t="str">
            <v/>
          </cell>
        </row>
        <row r="947">
          <cell r="G947" t="str">
            <v/>
          </cell>
        </row>
        <row r="948">
          <cell r="G948" t="str">
            <v/>
          </cell>
        </row>
        <row r="949">
          <cell r="G949" t="str">
            <v/>
          </cell>
        </row>
        <row r="950">
          <cell r="G950" t="str">
            <v/>
          </cell>
        </row>
        <row r="951">
          <cell r="G951" t="str">
            <v/>
          </cell>
        </row>
        <row r="952">
          <cell r="G952" t="str">
            <v/>
          </cell>
        </row>
        <row r="953">
          <cell r="G953" t="str">
            <v/>
          </cell>
        </row>
        <row r="954">
          <cell r="G954" t="str">
            <v/>
          </cell>
        </row>
        <row r="955">
          <cell r="G955" t="str">
            <v/>
          </cell>
        </row>
        <row r="956">
          <cell r="G956" t="str">
            <v/>
          </cell>
        </row>
        <row r="957">
          <cell r="G957" t="str">
            <v/>
          </cell>
        </row>
        <row r="958">
          <cell r="G958" t="str">
            <v/>
          </cell>
        </row>
        <row r="959">
          <cell r="G959" t="str">
            <v/>
          </cell>
        </row>
        <row r="960">
          <cell r="G960" t="str">
            <v/>
          </cell>
        </row>
        <row r="961">
          <cell r="G961" t="str">
            <v/>
          </cell>
        </row>
        <row r="962">
          <cell r="G962" t="str">
            <v/>
          </cell>
        </row>
        <row r="963">
          <cell r="G963" t="str">
            <v/>
          </cell>
        </row>
        <row r="964">
          <cell r="G964" t="str">
            <v/>
          </cell>
        </row>
        <row r="965">
          <cell r="G965" t="str">
            <v/>
          </cell>
        </row>
        <row r="966">
          <cell r="G966" t="str">
            <v/>
          </cell>
        </row>
        <row r="967">
          <cell r="G967" t="str">
            <v/>
          </cell>
        </row>
        <row r="968">
          <cell r="G968" t="str">
            <v/>
          </cell>
        </row>
        <row r="969">
          <cell r="G969" t="str">
            <v/>
          </cell>
        </row>
        <row r="970">
          <cell r="G970" t="str">
            <v/>
          </cell>
        </row>
        <row r="971">
          <cell r="G971" t="str">
            <v/>
          </cell>
        </row>
        <row r="972">
          <cell r="G972" t="str">
            <v/>
          </cell>
        </row>
        <row r="973">
          <cell r="G973" t="str">
            <v/>
          </cell>
        </row>
        <row r="974">
          <cell r="G974" t="str">
            <v/>
          </cell>
        </row>
        <row r="975">
          <cell r="G975" t="str">
            <v/>
          </cell>
        </row>
        <row r="976">
          <cell r="G976" t="str">
            <v/>
          </cell>
        </row>
        <row r="977">
          <cell r="G977" t="str">
            <v/>
          </cell>
        </row>
        <row r="978">
          <cell r="G978" t="str">
            <v/>
          </cell>
        </row>
        <row r="979">
          <cell r="G979" t="str">
            <v/>
          </cell>
        </row>
        <row r="980">
          <cell r="G980" t="str">
            <v/>
          </cell>
        </row>
        <row r="981">
          <cell r="G981" t="str">
            <v/>
          </cell>
        </row>
        <row r="982">
          <cell r="G982" t="str">
            <v/>
          </cell>
        </row>
        <row r="983">
          <cell r="G983" t="str">
            <v/>
          </cell>
        </row>
        <row r="984">
          <cell r="G984" t="str">
            <v/>
          </cell>
        </row>
        <row r="985">
          <cell r="G985" t="str">
            <v/>
          </cell>
        </row>
        <row r="986">
          <cell r="G986" t="str">
            <v/>
          </cell>
        </row>
        <row r="987">
          <cell r="G987" t="str">
            <v/>
          </cell>
        </row>
        <row r="988">
          <cell r="G988" t="str">
            <v/>
          </cell>
        </row>
        <row r="989">
          <cell r="G989" t="str">
            <v/>
          </cell>
        </row>
        <row r="990">
          <cell r="G990" t="str">
            <v/>
          </cell>
        </row>
        <row r="991">
          <cell r="G991" t="str">
            <v/>
          </cell>
        </row>
        <row r="992">
          <cell r="G992" t="str">
            <v/>
          </cell>
        </row>
        <row r="993">
          <cell r="G993" t="str">
            <v/>
          </cell>
        </row>
        <row r="994">
          <cell r="G994" t="str">
            <v/>
          </cell>
        </row>
        <row r="995">
          <cell r="G995" t="str">
            <v/>
          </cell>
        </row>
        <row r="996">
          <cell r="G996" t="str">
            <v/>
          </cell>
        </row>
        <row r="997">
          <cell r="G997" t="str">
            <v/>
          </cell>
        </row>
        <row r="998">
          <cell r="G998" t="str">
            <v/>
          </cell>
        </row>
        <row r="999">
          <cell r="G999" t="str">
            <v/>
          </cell>
        </row>
        <row r="1000">
          <cell r="G1000" t="str">
            <v/>
          </cell>
        </row>
      </sheetData>
      <sheetData sheetId="11"/>
      <sheetData sheetId="1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2:P907"/>
  <sheetViews>
    <sheetView tabSelected="1" view="pageBreakPreview" zoomScale="55" zoomScaleNormal="100" zoomScaleSheetLayoutView="55" workbookViewId="0">
      <pane ySplit="7" topLeftCell="A553" activePane="bottomLeft" state="frozen"/>
      <selection pane="bottomLeft" activeCell="E535" sqref="E535:E536"/>
    </sheetView>
  </sheetViews>
  <sheetFormatPr defaultRowHeight="18.75"/>
  <cols>
    <col min="1" max="1" width="8.7109375" style="9" customWidth="1"/>
    <col min="2" max="2" width="43.7109375" style="46" customWidth="1"/>
    <col min="3" max="3" width="54.42578125" style="46" customWidth="1"/>
    <col min="4" max="4" width="38" style="25" customWidth="1"/>
    <col min="5" max="5" width="55.7109375" style="25" customWidth="1"/>
    <col min="6" max="6" width="17.7109375" style="55" customWidth="1"/>
    <col min="7" max="7" width="23.42578125" style="55" customWidth="1"/>
    <col min="8" max="8" width="22.140625" style="55" customWidth="1"/>
    <col min="9" max="9" width="21.7109375" style="55" customWidth="1"/>
    <col min="10" max="10" width="33.7109375" style="9" customWidth="1"/>
    <col min="11" max="11" width="25.5703125" style="53" customWidth="1"/>
    <col min="12" max="12" width="23" style="53" customWidth="1"/>
    <col min="13" max="13" width="25.140625" style="53" customWidth="1"/>
    <col min="14" max="15" width="9.140625" style="1"/>
    <col min="16" max="16" width="24" style="1" customWidth="1"/>
    <col min="17" max="16384" width="9.140625" style="1"/>
  </cols>
  <sheetData>
    <row r="2" spans="1:16" s="60" customFormat="1" ht="51.75" customHeight="1">
      <c r="A2" s="89" t="s">
        <v>990</v>
      </c>
      <c r="B2" s="89"/>
      <c r="C2" s="89"/>
      <c r="D2" s="89"/>
      <c r="E2" s="89"/>
      <c r="F2" s="89"/>
      <c r="G2" s="89"/>
      <c r="H2" s="89"/>
      <c r="I2" s="89"/>
      <c r="J2" s="89"/>
      <c r="K2" s="89"/>
      <c r="L2" s="89"/>
      <c r="M2" s="89"/>
    </row>
    <row r="3" spans="1:16">
      <c r="C3" s="40"/>
    </row>
    <row r="4" spans="1:16" ht="25.5" customHeight="1">
      <c r="A4" s="92" t="s">
        <v>0</v>
      </c>
      <c r="B4" s="90" t="s">
        <v>16</v>
      </c>
      <c r="C4" s="91" t="s">
        <v>8</v>
      </c>
      <c r="D4" s="90" t="s">
        <v>9</v>
      </c>
      <c r="E4" s="90" t="s">
        <v>10</v>
      </c>
      <c r="F4" s="90"/>
      <c r="G4" s="90"/>
      <c r="H4" s="90"/>
      <c r="I4" s="90"/>
      <c r="J4" s="90" t="s">
        <v>11</v>
      </c>
      <c r="K4" s="90"/>
      <c r="L4" s="90"/>
      <c r="M4" s="90"/>
    </row>
    <row r="5" spans="1:16" ht="62.25" customHeight="1">
      <c r="A5" s="92"/>
      <c r="B5" s="90"/>
      <c r="C5" s="94"/>
      <c r="D5" s="90"/>
      <c r="E5" s="90" t="s">
        <v>12</v>
      </c>
      <c r="F5" s="90" t="s">
        <v>13</v>
      </c>
      <c r="G5" s="90" t="s">
        <v>35</v>
      </c>
      <c r="H5" s="90" t="s">
        <v>39</v>
      </c>
      <c r="I5" s="90" t="s">
        <v>36</v>
      </c>
      <c r="J5" s="92" t="s">
        <v>14</v>
      </c>
      <c r="K5" s="90" t="s">
        <v>38</v>
      </c>
      <c r="L5" s="90"/>
      <c r="M5" s="90"/>
    </row>
    <row r="6" spans="1:16" ht="108" customHeight="1">
      <c r="A6" s="93"/>
      <c r="B6" s="91"/>
      <c r="C6" s="95"/>
      <c r="D6" s="91"/>
      <c r="E6" s="91"/>
      <c r="F6" s="91"/>
      <c r="G6" s="91"/>
      <c r="H6" s="91"/>
      <c r="I6" s="91"/>
      <c r="J6" s="93"/>
      <c r="K6" s="48" t="s">
        <v>37</v>
      </c>
      <c r="L6" s="48" t="s">
        <v>40</v>
      </c>
      <c r="M6" s="48" t="s">
        <v>36</v>
      </c>
    </row>
    <row r="7" spans="1:16">
      <c r="A7" s="69" t="s">
        <v>1</v>
      </c>
      <c r="B7" s="65" t="s">
        <v>4</v>
      </c>
      <c r="C7" s="65" t="s">
        <v>3</v>
      </c>
      <c r="D7" s="65" t="s">
        <v>7</v>
      </c>
      <c r="E7" s="65" t="s">
        <v>15</v>
      </c>
      <c r="F7" s="65" t="s">
        <v>2</v>
      </c>
      <c r="G7" s="65" t="s">
        <v>5</v>
      </c>
      <c r="H7" s="65" t="s">
        <v>6</v>
      </c>
      <c r="I7" s="65">
        <v>10</v>
      </c>
      <c r="J7" s="69">
        <v>11</v>
      </c>
      <c r="K7" s="65">
        <v>12</v>
      </c>
      <c r="L7" s="65">
        <v>13</v>
      </c>
      <c r="M7" s="71">
        <v>15</v>
      </c>
    </row>
    <row r="8" spans="1:16" ht="26.25" customHeight="1">
      <c r="A8" s="11">
        <v>1</v>
      </c>
      <c r="B8" s="84" t="s">
        <v>17</v>
      </c>
      <c r="C8" s="84"/>
      <c r="D8" s="84"/>
      <c r="E8" s="84"/>
      <c r="F8" s="84"/>
      <c r="G8" s="84"/>
      <c r="H8" s="84"/>
      <c r="I8" s="84"/>
      <c r="J8" s="84"/>
      <c r="K8" s="49">
        <f>SUM(K9:K37)</f>
        <v>439894951</v>
      </c>
      <c r="L8" s="49">
        <f>SUM(L9:L37)</f>
        <v>468177732</v>
      </c>
      <c r="M8" s="49">
        <f>SUM(M9:M37)</f>
        <v>478038547.5</v>
      </c>
    </row>
    <row r="9" spans="1:16" ht="53.25" customHeight="1">
      <c r="A9" s="10" t="s">
        <v>1</v>
      </c>
      <c r="B9" s="68" t="s">
        <v>17</v>
      </c>
      <c r="C9" s="68" t="s">
        <v>920</v>
      </c>
      <c r="D9" s="65" t="s">
        <v>921</v>
      </c>
      <c r="E9" s="65" t="s">
        <v>211</v>
      </c>
      <c r="F9" s="65" t="s">
        <v>307</v>
      </c>
      <c r="G9" s="13">
        <v>80</v>
      </c>
      <c r="H9" s="13">
        <v>80</v>
      </c>
      <c r="I9" s="13">
        <v>80</v>
      </c>
      <c r="J9" s="8" t="s">
        <v>922</v>
      </c>
      <c r="K9" s="35">
        <v>9847205</v>
      </c>
      <c r="L9" s="35">
        <v>10044827</v>
      </c>
      <c r="M9" s="35">
        <v>10201591</v>
      </c>
    </row>
    <row r="10" spans="1:16" ht="53.25" customHeight="1">
      <c r="A10" s="69">
        <v>2</v>
      </c>
      <c r="B10" s="68" t="s">
        <v>17</v>
      </c>
      <c r="C10" s="68" t="s">
        <v>920</v>
      </c>
      <c r="D10" s="65" t="s">
        <v>923</v>
      </c>
      <c r="E10" s="65" t="s">
        <v>211</v>
      </c>
      <c r="F10" s="65" t="s">
        <v>307</v>
      </c>
      <c r="G10" s="13">
        <v>94</v>
      </c>
      <c r="H10" s="13">
        <v>94</v>
      </c>
      <c r="I10" s="13">
        <v>94</v>
      </c>
      <c r="J10" s="8" t="s">
        <v>922</v>
      </c>
      <c r="K10" s="35">
        <v>11570466</v>
      </c>
      <c r="L10" s="35">
        <v>11802672</v>
      </c>
      <c r="M10" s="35">
        <v>11986870</v>
      </c>
      <c r="P10" s="6"/>
    </row>
    <row r="11" spans="1:16" ht="53.25" customHeight="1">
      <c r="A11" s="10" t="s">
        <v>3</v>
      </c>
      <c r="B11" s="68" t="s">
        <v>17</v>
      </c>
      <c r="C11" s="68" t="s">
        <v>924</v>
      </c>
      <c r="D11" s="65" t="s">
        <v>925</v>
      </c>
      <c r="E11" s="65" t="s">
        <v>211</v>
      </c>
      <c r="F11" s="65" t="s">
        <v>307</v>
      </c>
      <c r="G11" s="13">
        <v>3</v>
      </c>
      <c r="H11" s="13">
        <v>3</v>
      </c>
      <c r="I11" s="13">
        <v>3</v>
      </c>
      <c r="J11" s="8" t="s">
        <v>922</v>
      </c>
      <c r="K11" s="35">
        <v>369270</v>
      </c>
      <c r="L11" s="35">
        <v>376681</v>
      </c>
      <c r="M11" s="35">
        <v>382560</v>
      </c>
      <c r="P11" s="6"/>
    </row>
    <row r="12" spans="1:16" ht="53.25" customHeight="1">
      <c r="A12" s="69">
        <v>4</v>
      </c>
      <c r="B12" s="68" t="s">
        <v>17</v>
      </c>
      <c r="C12" s="68" t="s">
        <v>926</v>
      </c>
      <c r="D12" s="65" t="s">
        <v>927</v>
      </c>
      <c r="E12" s="65" t="s">
        <v>211</v>
      </c>
      <c r="F12" s="65" t="s">
        <v>307</v>
      </c>
      <c r="G12" s="13">
        <v>109</v>
      </c>
      <c r="H12" s="13">
        <v>109</v>
      </c>
      <c r="I12" s="13">
        <v>108</v>
      </c>
      <c r="J12" s="8" t="s">
        <v>922</v>
      </c>
      <c r="K12" s="35">
        <v>13416818</v>
      </c>
      <c r="L12" s="35">
        <v>13686077</v>
      </c>
      <c r="M12" s="35">
        <v>13899668</v>
      </c>
    </row>
    <row r="13" spans="1:16" ht="53.25" customHeight="1">
      <c r="A13" s="10" t="s">
        <v>15</v>
      </c>
      <c r="B13" s="68" t="s">
        <v>17</v>
      </c>
      <c r="C13" s="68" t="s">
        <v>928</v>
      </c>
      <c r="D13" s="65" t="s">
        <v>929</v>
      </c>
      <c r="E13" s="65" t="s">
        <v>211</v>
      </c>
      <c r="F13" s="65" t="s">
        <v>307</v>
      </c>
      <c r="G13" s="13">
        <v>42</v>
      </c>
      <c r="H13" s="13">
        <v>42</v>
      </c>
      <c r="I13" s="13">
        <v>42</v>
      </c>
      <c r="J13" s="8" t="s">
        <v>922</v>
      </c>
      <c r="K13" s="35">
        <v>5704113</v>
      </c>
      <c r="L13" s="35">
        <v>5818280</v>
      </c>
      <c r="M13" s="35">
        <v>5909054</v>
      </c>
    </row>
    <row r="14" spans="1:16" ht="53.25" customHeight="1">
      <c r="A14" s="69">
        <v>6</v>
      </c>
      <c r="B14" s="68" t="s">
        <v>17</v>
      </c>
      <c r="C14" s="68" t="s">
        <v>928</v>
      </c>
      <c r="D14" s="65" t="s">
        <v>930</v>
      </c>
      <c r="E14" s="65" t="s">
        <v>211</v>
      </c>
      <c r="F14" s="65" t="s">
        <v>307</v>
      </c>
      <c r="G14" s="13">
        <v>42</v>
      </c>
      <c r="H14" s="13">
        <v>42</v>
      </c>
      <c r="I14" s="13">
        <v>42</v>
      </c>
      <c r="J14" s="8" t="s">
        <v>922</v>
      </c>
      <c r="K14" s="35">
        <v>1382380</v>
      </c>
      <c r="L14" s="35">
        <v>1409926</v>
      </c>
      <c r="M14" s="35">
        <v>1432020</v>
      </c>
    </row>
    <row r="15" spans="1:16" ht="53.25" customHeight="1">
      <c r="A15" s="10" t="s">
        <v>5</v>
      </c>
      <c r="B15" s="68" t="s">
        <v>17</v>
      </c>
      <c r="C15" s="68" t="s">
        <v>928</v>
      </c>
      <c r="D15" s="65" t="s">
        <v>931</v>
      </c>
      <c r="E15" s="65" t="s">
        <v>211</v>
      </c>
      <c r="F15" s="65" t="s">
        <v>307</v>
      </c>
      <c r="G15" s="13">
        <v>43</v>
      </c>
      <c r="H15" s="13">
        <v>43</v>
      </c>
      <c r="I15" s="13">
        <v>43</v>
      </c>
      <c r="J15" s="8" t="s">
        <v>922</v>
      </c>
      <c r="K15" s="35">
        <v>5839925</v>
      </c>
      <c r="L15" s="35">
        <v>5956811</v>
      </c>
      <c r="M15" s="35">
        <v>6049746</v>
      </c>
    </row>
    <row r="16" spans="1:16" ht="53.25" customHeight="1">
      <c r="A16" s="69">
        <v>8</v>
      </c>
      <c r="B16" s="68" t="s">
        <v>17</v>
      </c>
      <c r="C16" s="68" t="s">
        <v>932</v>
      </c>
      <c r="D16" s="65" t="s">
        <v>933</v>
      </c>
      <c r="E16" s="65" t="s">
        <v>211</v>
      </c>
      <c r="F16" s="65" t="s">
        <v>307</v>
      </c>
      <c r="G16" s="13">
        <v>45</v>
      </c>
      <c r="H16" s="13">
        <v>45</v>
      </c>
      <c r="I16" s="13">
        <v>45</v>
      </c>
      <c r="J16" s="8" t="s">
        <v>922</v>
      </c>
      <c r="K16" s="35">
        <v>1481121</v>
      </c>
      <c r="L16" s="35">
        <v>1510635</v>
      </c>
      <c r="M16" s="35">
        <v>1534307</v>
      </c>
    </row>
    <row r="17" spans="1:13" ht="53.25" customHeight="1">
      <c r="A17" s="10" t="s">
        <v>67</v>
      </c>
      <c r="B17" s="68" t="s">
        <v>17</v>
      </c>
      <c r="C17" s="68" t="s">
        <v>932</v>
      </c>
      <c r="D17" s="65" t="s">
        <v>934</v>
      </c>
      <c r="E17" s="65" t="s">
        <v>211</v>
      </c>
      <c r="F17" s="65" t="s">
        <v>307</v>
      </c>
      <c r="G17" s="13">
        <v>5</v>
      </c>
      <c r="H17" s="13">
        <v>5</v>
      </c>
      <c r="I17" s="13">
        <v>5</v>
      </c>
      <c r="J17" s="8" t="s">
        <v>922</v>
      </c>
      <c r="K17" s="35">
        <v>679061</v>
      </c>
      <c r="L17" s="35">
        <v>692652</v>
      </c>
      <c r="M17" s="35">
        <v>703459</v>
      </c>
    </row>
    <row r="18" spans="1:13" ht="53.25" customHeight="1">
      <c r="A18" s="69">
        <v>10</v>
      </c>
      <c r="B18" s="68" t="s">
        <v>17</v>
      </c>
      <c r="C18" s="68" t="s">
        <v>932</v>
      </c>
      <c r="D18" s="65" t="s">
        <v>935</v>
      </c>
      <c r="E18" s="65" t="s">
        <v>211</v>
      </c>
      <c r="F18" s="65" t="s">
        <v>307</v>
      </c>
      <c r="G18" s="13">
        <v>3</v>
      </c>
      <c r="H18" s="13">
        <v>3</v>
      </c>
      <c r="I18" s="13">
        <v>3</v>
      </c>
      <c r="J18" s="8" t="s">
        <v>922</v>
      </c>
      <c r="K18" s="35">
        <v>98741</v>
      </c>
      <c r="L18" s="35">
        <v>100709</v>
      </c>
      <c r="M18" s="35">
        <v>102287</v>
      </c>
    </row>
    <row r="19" spans="1:13" ht="53.25" customHeight="1">
      <c r="A19" s="10" t="s">
        <v>69</v>
      </c>
      <c r="B19" s="68" t="s">
        <v>17</v>
      </c>
      <c r="C19" s="68" t="s">
        <v>281</v>
      </c>
      <c r="D19" s="65" t="s">
        <v>936</v>
      </c>
      <c r="E19" s="65" t="s">
        <v>181</v>
      </c>
      <c r="F19" s="65" t="s">
        <v>291</v>
      </c>
      <c r="G19" s="13">
        <v>15618</v>
      </c>
      <c r="H19" s="13">
        <v>15618</v>
      </c>
      <c r="I19" s="13">
        <v>15622</v>
      </c>
      <c r="J19" s="8" t="s">
        <v>922</v>
      </c>
      <c r="K19" s="35">
        <v>3221417</v>
      </c>
      <c r="L19" s="35">
        <v>3303551</v>
      </c>
      <c r="M19" s="35">
        <v>3351004.5</v>
      </c>
    </row>
    <row r="20" spans="1:13" ht="73.5" customHeight="1">
      <c r="A20" s="69">
        <v>12</v>
      </c>
      <c r="B20" s="68" t="s">
        <v>17</v>
      </c>
      <c r="C20" s="68" t="s">
        <v>937</v>
      </c>
      <c r="D20" s="65" t="s">
        <v>938</v>
      </c>
      <c r="E20" s="65" t="s">
        <v>939</v>
      </c>
      <c r="F20" s="65" t="s">
        <v>714</v>
      </c>
      <c r="G20" s="13">
        <v>2</v>
      </c>
      <c r="H20" s="13">
        <v>2</v>
      </c>
      <c r="I20" s="13">
        <v>2</v>
      </c>
      <c r="J20" s="8" t="s">
        <v>922</v>
      </c>
      <c r="K20" s="21">
        <v>539797</v>
      </c>
      <c r="L20" s="21">
        <v>539357</v>
      </c>
      <c r="M20" s="35">
        <v>539865</v>
      </c>
    </row>
    <row r="21" spans="1:13" ht="96" customHeight="1">
      <c r="A21" s="10" t="s">
        <v>73</v>
      </c>
      <c r="B21" s="68" t="s">
        <v>17</v>
      </c>
      <c r="C21" s="68" t="s">
        <v>940</v>
      </c>
      <c r="D21" s="65" t="s">
        <v>941</v>
      </c>
      <c r="E21" s="65" t="s">
        <v>942</v>
      </c>
      <c r="F21" s="65" t="s">
        <v>714</v>
      </c>
      <c r="G21" s="13">
        <v>1</v>
      </c>
      <c r="H21" s="13">
        <v>2</v>
      </c>
      <c r="I21" s="13">
        <v>2</v>
      </c>
      <c r="J21" s="8" t="s">
        <v>922</v>
      </c>
      <c r="K21" s="21">
        <v>423555</v>
      </c>
      <c r="L21" s="35">
        <v>844534</v>
      </c>
      <c r="M21" s="35">
        <v>844924</v>
      </c>
    </row>
    <row r="22" spans="1:13" ht="37.5" customHeight="1">
      <c r="A22" s="79">
        <v>14</v>
      </c>
      <c r="B22" s="81" t="s">
        <v>17</v>
      </c>
      <c r="C22" s="83" t="s">
        <v>889</v>
      </c>
      <c r="D22" s="108" t="s">
        <v>890</v>
      </c>
      <c r="E22" s="4" t="s">
        <v>891</v>
      </c>
      <c r="F22" s="29" t="s">
        <v>892</v>
      </c>
      <c r="G22" s="7">
        <v>23.1</v>
      </c>
      <c r="H22" s="7">
        <v>30.7</v>
      </c>
      <c r="I22" s="7">
        <v>30.7</v>
      </c>
      <c r="J22" s="109" t="s">
        <v>993</v>
      </c>
      <c r="K22" s="110">
        <v>83749760.939999998</v>
      </c>
      <c r="L22" s="110">
        <v>122225709.39</v>
      </c>
      <c r="M22" s="110">
        <v>126668194.97</v>
      </c>
    </row>
    <row r="23" spans="1:13" ht="51.75" customHeight="1">
      <c r="A23" s="79"/>
      <c r="B23" s="81"/>
      <c r="C23" s="83"/>
      <c r="D23" s="108"/>
      <c r="E23" s="4" t="s">
        <v>893</v>
      </c>
      <c r="F23" s="29" t="s">
        <v>892</v>
      </c>
      <c r="G23" s="7">
        <v>10.4</v>
      </c>
      <c r="H23" s="7">
        <v>32.200000000000003</v>
      </c>
      <c r="I23" s="7">
        <v>32.200000000000003</v>
      </c>
      <c r="J23" s="109"/>
      <c r="K23" s="110"/>
      <c r="L23" s="110"/>
      <c r="M23" s="110"/>
    </row>
    <row r="24" spans="1:13" ht="30.75" customHeight="1">
      <c r="A24" s="79"/>
      <c r="B24" s="81"/>
      <c r="C24" s="83"/>
      <c r="D24" s="108"/>
      <c r="E24" s="4" t="s">
        <v>894</v>
      </c>
      <c r="F24" s="4" t="s">
        <v>895</v>
      </c>
      <c r="G24" s="5">
        <v>0</v>
      </c>
      <c r="H24" s="5">
        <v>7</v>
      </c>
      <c r="I24" s="5">
        <v>7</v>
      </c>
      <c r="J24" s="109"/>
      <c r="K24" s="110"/>
      <c r="L24" s="110"/>
      <c r="M24" s="110"/>
    </row>
    <row r="25" spans="1:13" ht="28.5" customHeight="1">
      <c r="A25" s="79"/>
      <c r="B25" s="81"/>
      <c r="C25" s="83"/>
      <c r="D25" s="108"/>
      <c r="E25" s="4" t="s">
        <v>896</v>
      </c>
      <c r="F25" s="4" t="s">
        <v>897</v>
      </c>
      <c r="G25" s="5">
        <v>0</v>
      </c>
      <c r="H25" s="7">
        <v>8290.1</v>
      </c>
      <c r="I25" s="7">
        <v>8290.1</v>
      </c>
      <c r="J25" s="109"/>
      <c r="K25" s="110"/>
      <c r="L25" s="110"/>
      <c r="M25" s="110"/>
    </row>
    <row r="26" spans="1:13" ht="28.5" customHeight="1">
      <c r="A26" s="79"/>
      <c r="B26" s="81"/>
      <c r="C26" s="83"/>
      <c r="D26" s="108"/>
      <c r="E26" s="4" t="s">
        <v>898</v>
      </c>
      <c r="F26" s="4" t="s">
        <v>895</v>
      </c>
      <c r="G26" s="5">
        <v>2</v>
      </c>
      <c r="H26" s="5">
        <v>2</v>
      </c>
      <c r="I26" s="5">
        <v>2</v>
      </c>
      <c r="J26" s="109"/>
      <c r="K26" s="110"/>
      <c r="L26" s="110"/>
      <c r="M26" s="110"/>
    </row>
    <row r="27" spans="1:13" ht="92.25" customHeight="1">
      <c r="A27" s="69">
        <v>15</v>
      </c>
      <c r="B27" s="68" t="s">
        <v>17</v>
      </c>
      <c r="C27" s="41" t="s">
        <v>899</v>
      </c>
      <c r="D27" s="4" t="s">
        <v>900</v>
      </c>
      <c r="E27" s="4" t="s">
        <v>901</v>
      </c>
      <c r="F27" s="4" t="s">
        <v>678</v>
      </c>
      <c r="G27" s="5">
        <v>203219</v>
      </c>
      <c r="H27" s="5">
        <v>216051</v>
      </c>
      <c r="I27" s="5">
        <v>216051</v>
      </c>
      <c r="J27" s="10" t="s">
        <v>993</v>
      </c>
      <c r="K27" s="35">
        <v>108722165</v>
      </c>
      <c r="L27" s="35">
        <v>125117334.55</v>
      </c>
      <c r="M27" s="35">
        <v>126527821</v>
      </c>
    </row>
    <row r="28" spans="1:13" ht="103.5" customHeight="1">
      <c r="A28" s="63">
        <v>16</v>
      </c>
      <c r="B28" s="68" t="s">
        <v>17</v>
      </c>
      <c r="C28" s="41" t="s">
        <v>902</v>
      </c>
      <c r="D28" s="4" t="s">
        <v>903</v>
      </c>
      <c r="E28" s="4" t="s">
        <v>904</v>
      </c>
      <c r="F28" s="14" t="s">
        <v>582</v>
      </c>
      <c r="G28" s="14">
        <v>44</v>
      </c>
      <c r="H28" s="14">
        <v>46</v>
      </c>
      <c r="I28" s="14">
        <v>46</v>
      </c>
      <c r="J28" s="10" t="s">
        <v>993</v>
      </c>
      <c r="K28" s="50">
        <v>30870708</v>
      </c>
      <c r="L28" s="50">
        <v>31997557</v>
      </c>
      <c r="M28" s="50">
        <v>31997557</v>
      </c>
    </row>
    <row r="29" spans="1:13" ht="85.5" customHeight="1">
      <c r="A29" s="63">
        <v>17</v>
      </c>
      <c r="B29" s="42" t="s">
        <v>17</v>
      </c>
      <c r="C29" s="41" t="s">
        <v>905</v>
      </c>
      <c r="D29" s="4" t="s">
        <v>906</v>
      </c>
      <c r="E29" s="4" t="s">
        <v>907</v>
      </c>
      <c r="F29" s="14" t="s">
        <v>582</v>
      </c>
      <c r="G29" s="14">
        <v>189</v>
      </c>
      <c r="H29" s="14">
        <v>189</v>
      </c>
      <c r="I29" s="14">
        <v>189</v>
      </c>
      <c r="J29" s="10" t="s">
        <v>993</v>
      </c>
      <c r="K29" s="50">
        <v>40035303</v>
      </c>
      <c r="L29" s="50">
        <v>40406106.899999999</v>
      </c>
      <c r="M29" s="50">
        <v>43563306.869999997</v>
      </c>
    </row>
    <row r="30" spans="1:13" ht="77.25" customHeight="1">
      <c r="A30" s="63">
        <v>18</v>
      </c>
      <c r="B30" s="42" t="s">
        <v>17</v>
      </c>
      <c r="C30" s="41" t="s">
        <v>908</v>
      </c>
      <c r="D30" s="4" t="s">
        <v>909</v>
      </c>
      <c r="E30" s="4" t="s">
        <v>904</v>
      </c>
      <c r="F30" s="14" t="s">
        <v>582</v>
      </c>
      <c r="G30" s="14">
        <v>11</v>
      </c>
      <c r="H30" s="14">
        <v>11</v>
      </c>
      <c r="I30" s="14">
        <v>11</v>
      </c>
      <c r="J30" s="10" t="s">
        <v>993</v>
      </c>
      <c r="K30" s="50">
        <v>3274337</v>
      </c>
      <c r="L30" s="50">
        <v>3346390</v>
      </c>
      <c r="M30" s="50">
        <v>3346390</v>
      </c>
    </row>
    <row r="31" spans="1:13" ht="87" customHeight="1">
      <c r="A31" s="63">
        <v>19</v>
      </c>
      <c r="B31" s="42" t="s">
        <v>17</v>
      </c>
      <c r="C31" s="41" t="s">
        <v>910</v>
      </c>
      <c r="D31" s="4" t="s">
        <v>911</v>
      </c>
      <c r="E31" s="4" t="s">
        <v>912</v>
      </c>
      <c r="F31" s="14" t="s">
        <v>913</v>
      </c>
      <c r="G31" s="14">
        <v>1123.67</v>
      </c>
      <c r="H31" s="14">
        <v>1123.67</v>
      </c>
      <c r="I31" s="14">
        <v>1123.67</v>
      </c>
      <c r="J31" s="10" t="s">
        <v>993</v>
      </c>
      <c r="K31" s="50">
        <v>6762246.0599999996</v>
      </c>
      <c r="L31" s="50">
        <v>10060749.060000001</v>
      </c>
      <c r="M31" s="50">
        <v>10060749.060000001</v>
      </c>
    </row>
    <row r="32" spans="1:13" ht="75" customHeight="1">
      <c r="A32" s="63">
        <v>20</v>
      </c>
      <c r="B32" s="42" t="s">
        <v>17</v>
      </c>
      <c r="C32" s="41" t="s">
        <v>914</v>
      </c>
      <c r="D32" s="4" t="s">
        <v>915</v>
      </c>
      <c r="E32" s="4" t="s">
        <v>49</v>
      </c>
      <c r="F32" s="14" t="s">
        <v>678</v>
      </c>
      <c r="G32" s="30" t="s">
        <v>916</v>
      </c>
      <c r="H32" s="14">
        <v>24</v>
      </c>
      <c r="I32" s="14">
        <v>24</v>
      </c>
      <c r="J32" s="10" t="s">
        <v>993</v>
      </c>
      <c r="K32" s="50">
        <v>0</v>
      </c>
      <c r="L32" s="50">
        <v>5224107.07</v>
      </c>
      <c r="M32" s="50">
        <v>5224107.07</v>
      </c>
    </row>
    <row r="33" spans="1:13" ht="69" customHeight="1">
      <c r="A33" s="63">
        <v>21</v>
      </c>
      <c r="B33" s="42" t="s">
        <v>17</v>
      </c>
      <c r="C33" s="42" t="s">
        <v>917</v>
      </c>
      <c r="D33" s="30" t="s">
        <v>918</v>
      </c>
      <c r="E33" s="14" t="s">
        <v>49</v>
      </c>
      <c r="F33" s="14" t="s">
        <v>714</v>
      </c>
      <c r="G33" s="5">
        <v>43</v>
      </c>
      <c r="H33" s="5">
        <v>43</v>
      </c>
      <c r="I33" s="5">
        <v>43</v>
      </c>
      <c r="J33" s="10" t="s">
        <v>919</v>
      </c>
      <c r="K33" s="23">
        <v>84997439</v>
      </c>
      <c r="L33" s="21">
        <v>46716943.030000001</v>
      </c>
      <c r="M33" s="21">
        <v>46716943.030000001</v>
      </c>
    </row>
    <row r="34" spans="1:13" ht="69" customHeight="1">
      <c r="A34" s="79">
        <v>22</v>
      </c>
      <c r="B34" s="81" t="s">
        <v>17</v>
      </c>
      <c r="C34" s="68" t="s">
        <v>616</v>
      </c>
      <c r="D34" s="65" t="s">
        <v>617</v>
      </c>
      <c r="E34" s="65" t="s">
        <v>943</v>
      </c>
      <c r="F34" s="65" t="s">
        <v>266</v>
      </c>
      <c r="G34" s="13">
        <v>4</v>
      </c>
      <c r="H34" s="13">
        <v>4</v>
      </c>
      <c r="I34" s="13">
        <v>4</v>
      </c>
      <c r="J34" s="69" t="s">
        <v>944</v>
      </c>
      <c r="K34" s="35">
        <v>9040000</v>
      </c>
      <c r="L34" s="35">
        <v>9040000</v>
      </c>
      <c r="M34" s="35">
        <v>9040000</v>
      </c>
    </row>
    <row r="35" spans="1:13" ht="50.25" customHeight="1">
      <c r="A35" s="79"/>
      <c r="B35" s="81"/>
      <c r="C35" s="42" t="s">
        <v>620</v>
      </c>
      <c r="D35" s="14" t="s">
        <v>945</v>
      </c>
      <c r="E35" s="14" t="s">
        <v>946</v>
      </c>
      <c r="F35" s="14" t="s">
        <v>266</v>
      </c>
      <c r="G35" s="5">
        <v>4</v>
      </c>
      <c r="H35" s="5">
        <v>4</v>
      </c>
      <c r="I35" s="5">
        <v>4</v>
      </c>
      <c r="J35" s="10" t="s">
        <v>944</v>
      </c>
      <c r="K35" s="50">
        <v>4179502.08</v>
      </c>
      <c r="L35" s="50">
        <v>4179502.08</v>
      </c>
      <c r="M35" s="50">
        <v>4179502.08</v>
      </c>
    </row>
    <row r="36" spans="1:13" ht="68.25" customHeight="1">
      <c r="A36" s="79"/>
      <c r="B36" s="81"/>
      <c r="C36" s="42" t="s">
        <v>937</v>
      </c>
      <c r="D36" s="14" t="s">
        <v>938</v>
      </c>
      <c r="E36" s="14" t="s">
        <v>1025</v>
      </c>
      <c r="F36" s="14" t="s">
        <v>266</v>
      </c>
      <c r="G36" s="14">
        <v>1</v>
      </c>
      <c r="H36" s="14">
        <v>1</v>
      </c>
      <c r="I36" s="14">
        <v>1</v>
      </c>
      <c r="J36" s="10" t="s">
        <v>944</v>
      </c>
      <c r="K36" s="50">
        <v>2389620.92</v>
      </c>
      <c r="L36" s="50">
        <v>2476620.92</v>
      </c>
      <c r="M36" s="50">
        <v>2476620.92</v>
      </c>
    </row>
    <row r="37" spans="1:13" ht="58.5" customHeight="1">
      <c r="A37" s="79"/>
      <c r="B37" s="81"/>
      <c r="C37" s="42" t="s">
        <v>947</v>
      </c>
      <c r="D37" s="14" t="s">
        <v>948</v>
      </c>
      <c r="E37" s="14" t="s">
        <v>1026</v>
      </c>
      <c r="F37" s="14" t="s">
        <v>266</v>
      </c>
      <c r="G37" s="14">
        <v>5</v>
      </c>
      <c r="H37" s="14">
        <v>5</v>
      </c>
      <c r="I37" s="14">
        <v>5</v>
      </c>
      <c r="J37" s="10" t="s">
        <v>944</v>
      </c>
      <c r="K37" s="50">
        <v>11300000</v>
      </c>
      <c r="L37" s="50">
        <v>11300000</v>
      </c>
      <c r="M37" s="50">
        <v>11300000</v>
      </c>
    </row>
    <row r="38" spans="1:13" ht="27.75" customHeight="1">
      <c r="A38" s="11">
        <v>2</v>
      </c>
      <c r="B38" s="85" t="s">
        <v>18</v>
      </c>
      <c r="C38" s="85"/>
      <c r="D38" s="85"/>
      <c r="E38" s="85"/>
      <c r="F38" s="85"/>
      <c r="G38" s="85"/>
      <c r="H38" s="85"/>
      <c r="I38" s="85"/>
      <c r="J38" s="85"/>
      <c r="K38" s="57">
        <f>SUM(K39:K617)</f>
        <v>2560879985</v>
      </c>
      <c r="L38" s="57">
        <f t="shared" ref="L38:M38" si="0">SUM(L39:L617)</f>
        <v>2607073963</v>
      </c>
      <c r="M38" s="57">
        <f t="shared" si="0"/>
        <v>2602927412.0000005</v>
      </c>
    </row>
    <row r="39" spans="1:13" s="2" customFormat="1" ht="18.75" customHeight="1">
      <c r="A39" s="76" t="s">
        <v>1</v>
      </c>
      <c r="B39" s="81" t="s">
        <v>18</v>
      </c>
      <c r="C39" s="80" t="s">
        <v>187</v>
      </c>
      <c r="D39" s="86" t="s">
        <v>290</v>
      </c>
      <c r="E39" s="86" t="s">
        <v>181</v>
      </c>
      <c r="F39" s="86" t="s">
        <v>291</v>
      </c>
      <c r="G39" s="96">
        <v>16848</v>
      </c>
      <c r="H39" s="96">
        <v>16848</v>
      </c>
      <c r="I39" s="96">
        <v>16716</v>
      </c>
      <c r="J39" s="56" t="s">
        <v>994</v>
      </c>
      <c r="K39" s="34">
        <v>4207913</v>
      </c>
      <c r="L39" s="34">
        <v>872799</v>
      </c>
      <c r="M39" s="34">
        <v>876419</v>
      </c>
    </row>
    <row r="40" spans="1:13" s="2" customFormat="1" ht="36" customHeight="1">
      <c r="A40" s="76"/>
      <c r="B40" s="81"/>
      <c r="C40" s="80"/>
      <c r="D40" s="86"/>
      <c r="E40" s="86"/>
      <c r="F40" s="86"/>
      <c r="G40" s="96"/>
      <c r="H40" s="96"/>
      <c r="I40" s="96"/>
      <c r="J40" s="56" t="s">
        <v>995</v>
      </c>
      <c r="K40" s="34"/>
      <c r="L40" s="34">
        <v>1543390</v>
      </c>
      <c r="M40" s="34">
        <v>1543390</v>
      </c>
    </row>
    <row r="41" spans="1:13" s="2" customFormat="1" ht="18.75" customHeight="1">
      <c r="A41" s="76" t="s">
        <v>4</v>
      </c>
      <c r="B41" s="81" t="s">
        <v>18</v>
      </c>
      <c r="C41" s="80" t="s">
        <v>187</v>
      </c>
      <c r="D41" s="86" t="s">
        <v>188</v>
      </c>
      <c r="E41" s="86" t="s">
        <v>181</v>
      </c>
      <c r="F41" s="86" t="s">
        <v>291</v>
      </c>
      <c r="G41" s="96">
        <f>743233+10800</f>
        <v>754033</v>
      </c>
      <c r="H41" s="96">
        <f>743233+10800</f>
        <v>754033</v>
      </c>
      <c r="I41" s="96">
        <f>733447+10268</f>
        <v>743715</v>
      </c>
      <c r="J41" s="56" t="s">
        <v>994</v>
      </c>
      <c r="K41" s="34">
        <v>90034328</v>
      </c>
      <c r="L41" s="34">
        <v>18211714</v>
      </c>
      <c r="M41" s="34">
        <v>18418339</v>
      </c>
    </row>
    <row r="42" spans="1:13" s="2" customFormat="1">
      <c r="A42" s="76"/>
      <c r="B42" s="81"/>
      <c r="C42" s="80"/>
      <c r="D42" s="86"/>
      <c r="E42" s="86"/>
      <c r="F42" s="86"/>
      <c r="G42" s="96"/>
      <c r="H42" s="96"/>
      <c r="I42" s="96"/>
      <c r="J42" s="56" t="s">
        <v>995</v>
      </c>
      <c r="K42" s="34"/>
      <c r="L42" s="34">
        <v>17027684</v>
      </c>
      <c r="M42" s="34">
        <v>15826387</v>
      </c>
    </row>
    <row r="43" spans="1:13" s="2" customFormat="1" ht="18.75" customHeight="1">
      <c r="A43" s="76"/>
      <c r="B43" s="81"/>
      <c r="C43" s="80"/>
      <c r="D43" s="86"/>
      <c r="E43" s="86"/>
      <c r="F43" s="86"/>
      <c r="G43" s="96"/>
      <c r="H43" s="96"/>
      <c r="I43" s="96"/>
      <c r="J43" s="56" t="s">
        <v>996</v>
      </c>
      <c r="K43" s="34">
        <v>1748235</v>
      </c>
      <c r="L43" s="34">
        <v>38882</v>
      </c>
      <c r="M43" s="34">
        <v>39533</v>
      </c>
    </row>
    <row r="44" spans="1:13" s="2" customFormat="1">
      <c r="A44" s="76"/>
      <c r="B44" s="81"/>
      <c r="C44" s="80"/>
      <c r="D44" s="86"/>
      <c r="E44" s="86"/>
      <c r="F44" s="86"/>
      <c r="G44" s="96"/>
      <c r="H44" s="96"/>
      <c r="I44" s="96"/>
      <c r="J44" s="56" t="s">
        <v>1002</v>
      </c>
      <c r="K44" s="34"/>
      <c r="L44" s="34">
        <v>211471</v>
      </c>
      <c r="M44" s="34">
        <v>211471</v>
      </c>
    </row>
    <row r="45" spans="1:13" s="2" customFormat="1" ht="18.75" customHeight="1">
      <c r="A45" s="76" t="s">
        <v>3</v>
      </c>
      <c r="B45" s="81" t="s">
        <v>18</v>
      </c>
      <c r="C45" s="80" t="s">
        <v>187</v>
      </c>
      <c r="D45" s="86" t="s">
        <v>293</v>
      </c>
      <c r="E45" s="86" t="s">
        <v>181</v>
      </c>
      <c r="F45" s="86" t="s">
        <v>291</v>
      </c>
      <c r="G45" s="96">
        <v>73752</v>
      </c>
      <c r="H45" s="96">
        <v>73752</v>
      </c>
      <c r="I45" s="96">
        <v>72568</v>
      </c>
      <c r="J45" s="56" t="s">
        <v>994</v>
      </c>
      <c r="K45" s="34">
        <v>10082218</v>
      </c>
      <c r="L45" s="34">
        <v>2206926</v>
      </c>
      <c r="M45" s="34">
        <v>2197722</v>
      </c>
    </row>
    <row r="46" spans="1:13" s="2" customFormat="1" ht="45.75" customHeight="1">
      <c r="A46" s="76"/>
      <c r="B46" s="81"/>
      <c r="C46" s="80"/>
      <c r="D46" s="86"/>
      <c r="E46" s="86"/>
      <c r="F46" s="86"/>
      <c r="G46" s="96"/>
      <c r="H46" s="96"/>
      <c r="I46" s="96"/>
      <c r="J46" s="56" t="s">
        <v>995</v>
      </c>
      <c r="K46" s="34"/>
      <c r="L46" s="34">
        <v>4559603</v>
      </c>
      <c r="M46" s="34">
        <v>3648603</v>
      </c>
    </row>
    <row r="47" spans="1:13" s="2" customFormat="1" ht="18.75" customHeight="1">
      <c r="A47" s="76" t="s">
        <v>7</v>
      </c>
      <c r="B47" s="81" t="s">
        <v>18</v>
      </c>
      <c r="C47" s="80" t="s">
        <v>184</v>
      </c>
      <c r="D47" s="86" t="s">
        <v>294</v>
      </c>
      <c r="E47" s="86" t="s">
        <v>181</v>
      </c>
      <c r="F47" s="86" t="s">
        <v>291</v>
      </c>
      <c r="G47" s="96">
        <v>7500</v>
      </c>
      <c r="H47" s="96">
        <v>6500</v>
      </c>
      <c r="I47" s="96">
        <v>6500</v>
      </c>
      <c r="J47" s="56" t="s">
        <v>994</v>
      </c>
      <c r="K47" s="34"/>
      <c r="L47" s="34">
        <v>714450</v>
      </c>
      <c r="M47" s="34">
        <v>720078</v>
      </c>
    </row>
    <row r="48" spans="1:13" s="2" customFormat="1" ht="53.25" customHeight="1">
      <c r="A48" s="76"/>
      <c r="B48" s="81"/>
      <c r="C48" s="80"/>
      <c r="D48" s="86"/>
      <c r="E48" s="86"/>
      <c r="F48" s="86"/>
      <c r="G48" s="96"/>
      <c r="H48" s="96"/>
      <c r="I48" s="96"/>
      <c r="J48" s="56" t="s">
        <v>1003</v>
      </c>
      <c r="K48" s="34">
        <v>1423423</v>
      </c>
      <c r="L48" s="34"/>
      <c r="M48" s="34"/>
    </row>
    <row r="49" spans="1:13" s="2" customFormat="1" ht="18.75" customHeight="1">
      <c r="A49" s="76" t="s">
        <v>15</v>
      </c>
      <c r="B49" s="81" t="s">
        <v>18</v>
      </c>
      <c r="C49" s="80" t="s">
        <v>184</v>
      </c>
      <c r="D49" s="86" t="s">
        <v>295</v>
      </c>
      <c r="E49" s="86" t="s">
        <v>181</v>
      </c>
      <c r="F49" s="86" t="s">
        <v>291</v>
      </c>
      <c r="G49" s="96">
        <v>21680</v>
      </c>
      <c r="H49" s="96">
        <v>19966</v>
      </c>
      <c r="I49" s="96">
        <v>19966</v>
      </c>
      <c r="J49" s="56" t="s">
        <v>994</v>
      </c>
      <c r="K49" s="34"/>
      <c r="L49" s="34">
        <v>2194573</v>
      </c>
      <c r="M49" s="34">
        <v>2211860</v>
      </c>
    </row>
    <row r="50" spans="1:13" s="2" customFormat="1" ht="53.25" customHeight="1">
      <c r="A50" s="76"/>
      <c r="B50" s="81"/>
      <c r="C50" s="80"/>
      <c r="D50" s="86"/>
      <c r="E50" s="86"/>
      <c r="F50" s="86"/>
      <c r="G50" s="96"/>
      <c r="H50" s="96"/>
      <c r="I50" s="96"/>
      <c r="J50" s="56" t="s">
        <v>1003</v>
      </c>
      <c r="K50" s="34">
        <v>4114641</v>
      </c>
      <c r="L50" s="34"/>
      <c r="M50" s="34"/>
    </row>
    <row r="51" spans="1:13" s="2" customFormat="1" ht="18.75" customHeight="1">
      <c r="A51" s="76" t="s">
        <v>2</v>
      </c>
      <c r="B51" s="81" t="s">
        <v>18</v>
      </c>
      <c r="C51" s="80" t="s">
        <v>281</v>
      </c>
      <c r="D51" s="86" t="s">
        <v>282</v>
      </c>
      <c r="E51" s="86" t="s">
        <v>181</v>
      </c>
      <c r="F51" s="86" t="s">
        <v>291</v>
      </c>
      <c r="G51" s="96">
        <f>4020+45182</f>
        <v>49202</v>
      </c>
      <c r="H51" s="96">
        <f>8236+45182</f>
        <v>53418</v>
      </c>
      <c r="I51" s="96">
        <f>8236+45182</f>
        <v>53418</v>
      </c>
      <c r="J51" s="56" t="s">
        <v>994</v>
      </c>
      <c r="K51" s="34"/>
      <c r="L51" s="34">
        <v>905264</v>
      </c>
      <c r="M51" s="34">
        <v>912395</v>
      </c>
    </row>
    <row r="52" spans="1:13" s="2" customFormat="1">
      <c r="A52" s="76"/>
      <c r="B52" s="81"/>
      <c r="C52" s="80"/>
      <c r="D52" s="86"/>
      <c r="E52" s="86"/>
      <c r="F52" s="86"/>
      <c r="G52" s="96"/>
      <c r="H52" s="96"/>
      <c r="I52" s="96"/>
      <c r="J52" s="56" t="s">
        <v>1003</v>
      </c>
      <c r="K52" s="34">
        <v>762955</v>
      </c>
      <c r="L52" s="34"/>
      <c r="M52" s="34"/>
    </row>
    <row r="53" spans="1:13" s="2" customFormat="1">
      <c r="A53" s="76"/>
      <c r="B53" s="81"/>
      <c r="C53" s="80"/>
      <c r="D53" s="86"/>
      <c r="E53" s="86"/>
      <c r="F53" s="86"/>
      <c r="G53" s="96"/>
      <c r="H53" s="96"/>
      <c r="I53" s="96"/>
      <c r="J53" s="56" t="s">
        <v>1004</v>
      </c>
      <c r="K53" s="34">
        <v>13031915</v>
      </c>
      <c r="L53" s="34">
        <v>15588709</v>
      </c>
      <c r="M53" s="34">
        <v>15588709</v>
      </c>
    </row>
    <row r="54" spans="1:13" s="2" customFormat="1" ht="26.25" customHeight="1">
      <c r="A54" s="76"/>
      <c r="B54" s="81"/>
      <c r="C54" s="80"/>
      <c r="D54" s="86"/>
      <c r="E54" s="86"/>
      <c r="F54" s="86"/>
      <c r="G54" s="96"/>
      <c r="H54" s="96"/>
      <c r="I54" s="96"/>
      <c r="J54" s="56" t="s">
        <v>1005</v>
      </c>
      <c r="K54" s="34">
        <v>3008369</v>
      </c>
      <c r="L54" s="34">
        <v>3008369</v>
      </c>
      <c r="M54" s="34">
        <v>3008369</v>
      </c>
    </row>
    <row r="55" spans="1:13" s="2" customFormat="1" ht="18.75" customHeight="1">
      <c r="A55" s="76" t="s">
        <v>5</v>
      </c>
      <c r="B55" s="81" t="s">
        <v>18</v>
      </c>
      <c r="C55" s="80" t="s">
        <v>281</v>
      </c>
      <c r="D55" s="86" t="s">
        <v>296</v>
      </c>
      <c r="E55" s="86" t="s">
        <v>181</v>
      </c>
      <c r="F55" s="86" t="s">
        <v>291</v>
      </c>
      <c r="G55" s="96">
        <f>7020+3096</f>
        <v>10116</v>
      </c>
      <c r="H55" s="96">
        <f>11340+3096</f>
        <v>14436</v>
      </c>
      <c r="I55" s="96">
        <f>11340+3096</f>
        <v>14436</v>
      </c>
      <c r="J55" s="56" t="s">
        <v>994</v>
      </c>
      <c r="K55" s="34"/>
      <c r="L55" s="34">
        <v>1246442</v>
      </c>
      <c r="M55" s="34">
        <v>1256260</v>
      </c>
    </row>
    <row r="56" spans="1:13" s="2" customFormat="1">
      <c r="A56" s="76"/>
      <c r="B56" s="81"/>
      <c r="C56" s="80"/>
      <c r="D56" s="86"/>
      <c r="E56" s="86"/>
      <c r="F56" s="86"/>
      <c r="G56" s="96"/>
      <c r="H56" s="96"/>
      <c r="I56" s="96"/>
      <c r="J56" s="56" t="s">
        <v>1003</v>
      </c>
      <c r="K56" s="34">
        <v>1332324</v>
      </c>
      <c r="L56" s="34"/>
      <c r="M56" s="34"/>
    </row>
    <row r="57" spans="1:13" s="2" customFormat="1" ht="36.75" customHeight="1">
      <c r="A57" s="76"/>
      <c r="B57" s="81"/>
      <c r="C57" s="80"/>
      <c r="D57" s="86"/>
      <c r="E57" s="86"/>
      <c r="F57" s="86"/>
      <c r="G57" s="96"/>
      <c r="H57" s="96"/>
      <c r="I57" s="96"/>
      <c r="J57" s="56" t="s">
        <v>1004</v>
      </c>
      <c r="K57" s="34">
        <v>263107</v>
      </c>
      <c r="L57" s="34">
        <v>1258741</v>
      </c>
      <c r="M57" s="34">
        <v>1258741</v>
      </c>
    </row>
    <row r="58" spans="1:13" s="2" customFormat="1" ht="18.75" customHeight="1">
      <c r="A58" s="76" t="s">
        <v>6</v>
      </c>
      <c r="B58" s="81" t="s">
        <v>18</v>
      </c>
      <c r="C58" s="80" t="s">
        <v>297</v>
      </c>
      <c r="D58" s="86" t="s">
        <v>298</v>
      </c>
      <c r="E58" s="86" t="s">
        <v>181</v>
      </c>
      <c r="F58" s="86" t="s">
        <v>291</v>
      </c>
      <c r="G58" s="96">
        <v>8430</v>
      </c>
      <c r="H58" s="96">
        <v>5184</v>
      </c>
      <c r="I58" s="96">
        <v>5400</v>
      </c>
      <c r="J58" s="56" t="s">
        <v>994</v>
      </c>
      <c r="K58" s="34"/>
      <c r="L58" s="34">
        <v>379495</v>
      </c>
      <c r="M58" s="34">
        <v>398420</v>
      </c>
    </row>
    <row r="59" spans="1:13" s="2" customFormat="1" ht="72" customHeight="1">
      <c r="A59" s="76"/>
      <c r="B59" s="81"/>
      <c r="C59" s="80"/>
      <c r="D59" s="86"/>
      <c r="E59" s="86"/>
      <c r="F59" s="86"/>
      <c r="G59" s="96"/>
      <c r="H59" s="96"/>
      <c r="I59" s="96"/>
      <c r="J59" s="56" t="s">
        <v>1003</v>
      </c>
      <c r="K59" s="34">
        <v>1065570</v>
      </c>
      <c r="L59" s="34"/>
      <c r="M59" s="34"/>
    </row>
    <row r="60" spans="1:13" s="2" customFormat="1" ht="70.5" customHeight="1">
      <c r="A60" s="76" t="s">
        <v>67</v>
      </c>
      <c r="B60" s="81" t="s">
        <v>18</v>
      </c>
      <c r="C60" s="80" t="s">
        <v>297</v>
      </c>
      <c r="D60" s="86" t="s">
        <v>299</v>
      </c>
      <c r="E60" s="86" t="s">
        <v>181</v>
      </c>
      <c r="F60" s="86" t="s">
        <v>291</v>
      </c>
      <c r="G60" s="96">
        <v>2880</v>
      </c>
      <c r="H60" s="96">
        <v>2880</v>
      </c>
      <c r="I60" s="96">
        <v>3024</v>
      </c>
      <c r="J60" s="56" t="s">
        <v>994</v>
      </c>
      <c r="K60" s="34"/>
      <c r="L60" s="34">
        <v>210830</v>
      </c>
      <c r="M60" s="34">
        <v>223116</v>
      </c>
    </row>
    <row r="61" spans="1:13" s="2" customFormat="1">
      <c r="A61" s="76"/>
      <c r="B61" s="81"/>
      <c r="C61" s="80"/>
      <c r="D61" s="86"/>
      <c r="E61" s="86"/>
      <c r="F61" s="86"/>
      <c r="G61" s="96"/>
      <c r="H61" s="96"/>
      <c r="I61" s="96"/>
      <c r="J61" s="56" t="s">
        <v>1003</v>
      </c>
      <c r="K61" s="34">
        <v>364038</v>
      </c>
      <c r="L61" s="34"/>
      <c r="M61" s="34"/>
    </row>
    <row r="62" spans="1:13" s="2" customFormat="1" ht="18.75" customHeight="1">
      <c r="A62" s="76" t="s">
        <v>68</v>
      </c>
      <c r="B62" s="81" t="s">
        <v>18</v>
      </c>
      <c r="C62" s="80" t="s">
        <v>300</v>
      </c>
      <c r="D62" s="86" t="s">
        <v>301</v>
      </c>
      <c r="E62" s="86" t="s">
        <v>181</v>
      </c>
      <c r="F62" s="86" t="s">
        <v>291</v>
      </c>
      <c r="G62" s="96">
        <v>24480</v>
      </c>
      <c r="H62" s="96">
        <v>36068</v>
      </c>
      <c r="I62" s="96">
        <v>36068</v>
      </c>
      <c r="J62" s="56" t="s">
        <v>994</v>
      </c>
      <c r="K62" s="34"/>
      <c r="L62" s="34">
        <v>2640357</v>
      </c>
      <c r="M62" s="34">
        <v>2661155</v>
      </c>
    </row>
    <row r="63" spans="1:13" s="2" customFormat="1" ht="90" customHeight="1">
      <c r="A63" s="76"/>
      <c r="B63" s="81"/>
      <c r="C63" s="80"/>
      <c r="D63" s="86"/>
      <c r="E63" s="86"/>
      <c r="F63" s="86"/>
      <c r="G63" s="96"/>
      <c r="H63" s="96"/>
      <c r="I63" s="96"/>
      <c r="J63" s="56" t="s">
        <v>1003</v>
      </c>
      <c r="K63" s="34">
        <v>3094324</v>
      </c>
      <c r="L63" s="34"/>
      <c r="M63" s="34"/>
    </row>
    <row r="64" spans="1:13" s="2" customFormat="1" ht="18.75" customHeight="1">
      <c r="A64" s="76" t="s">
        <v>69</v>
      </c>
      <c r="B64" s="81" t="s">
        <v>18</v>
      </c>
      <c r="C64" s="80" t="s">
        <v>300</v>
      </c>
      <c r="D64" s="86" t="s">
        <v>302</v>
      </c>
      <c r="E64" s="86" t="s">
        <v>181</v>
      </c>
      <c r="F64" s="86" t="s">
        <v>291</v>
      </c>
      <c r="G64" s="96">
        <v>39830</v>
      </c>
      <c r="H64" s="96">
        <v>56426</v>
      </c>
      <c r="I64" s="96">
        <v>56426</v>
      </c>
      <c r="J64" s="56" t="s">
        <v>994</v>
      </c>
      <c r="K64" s="34"/>
      <c r="L64" s="34">
        <v>4130665</v>
      </c>
      <c r="M64" s="34">
        <v>4163202</v>
      </c>
    </row>
    <row r="65" spans="1:13" s="2" customFormat="1" ht="80.25" customHeight="1">
      <c r="A65" s="76"/>
      <c r="B65" s="81"/>
      <c r="C65" s="80"/>
      <c r="D65" s="86"/>
      <c r="E65" s="86"/>
      <c r="F65" s="86"/>
      <c r="G65" s="96"/>
      <c r="H65" s="96"/>
      <c r="I65" s="96"/>
      <c r="J65" s="56" t="s">
        <v>1003</v>
      </c>
      <c r="K65" s="34">
        <v>5034596</v>
      </c>
      <c r="L65" s="34"/>
      <c r="M65" s="34"/>
    </row>
    <row r="66" spans="1:13" s="2" customFormat="1" ht="112.5">
      <c r="A66" s="69" t="s">
        <v>70</v>
      </c>
      <c r="B66" s="62" t="s">
        <v>18</v>
      </c>
      <c r="C66" s="43" t="s">
        <v>300</v>
      </c>
      <c r="D66" s="66" t="s">
        <v>303</v>
      </c>
      <c r="E66" s="66" t="s">
        <v>181</v>
      </c>
      <c r="F66" s="66" t="s">
        <v>291</v>
      </c>
      <c r="G66" s="64">
        <v>117730</v>
      </c>
      <c r="H66" s="64">
        <v>117730</v>
      </c>
      <c r="I66" s="64">
        <v>115580</v>
      </c>
      <c r="J66" s="56" t="s">
        <v>994</v>
      </c>
      <c r="K66" s="34">
        <v>8283181</v>
      </c>
      <c r="L66" s="34">
        <v>9751289</v>
      </c>
      <c r="M66" s="34">
        <v>9714976</v>
      </c>
    </row>
    <row r="67" spans="1:13" s="2" customFormat="1" ht="26.25" customHeight="1">
      <c r="A67" s="76" t="s">
        <v>73</v>
      </c>
      <c r="B67" s="75" t="s">
        <v>18</v>
      </c>
      <c r="C67" s="80" t="s">
        <v>1040</v>
      </c>
      <c r="D67" s="86" t="s">
        <v>304</v>
      </c>
      <c r="E67" s="86" t="s">
        <v>49</v>
      </c>
      <c r="F67" s="86" t="s">
        <v>305</v>
      </c>
      <c r="G67" s="96">
        <f>2+12+1</f>
        <v>15</v>
      </c>
      <c r="H67" s="96">
        <f t="shared" ref="H67:I67" si="1">2+12+1</f>
        <v>15</v>
      </c>
      <c r="I67" s="96">
        <f t="shared" si="1"/>
        <v>15</v>
      </c>
      <c r="J67" s="56" t="s">
        <v>994</v>
      </c>
      <c r="K67" s="34">
        <v>2882920</v>
      </c>
      <c r="L67" s="34">
        <v>2882920</v>
      </c>
      <c r="M67" s="34">
        <v>2882920</v>
      </c>
    </row>
    <row r="68" spans="1:13" s="2" customFormat="1" ht="18.75" customHeight="1">
      <c r="A68" s="76"/>
      <c r="B68" s="75"/>
      <c r="C68" s="80"/>
      <c r="D68" s="86"/>
      <c r="E68" s="86"/>
      <c r="F68" s="86"/>
      <c r="G68" s="96"/>
      <c r="H68" s="96"/>
      <c r="I68" s="96"/>
      <c r="J68" s="56" t="s">
        <v>1004</v>
      </c>
      <c r="K68" s="34">
        <v>14097459</v>
      </c>
      <c r="L68" s="34">
        <v>14097459</v>
      </c>
      <c r="M68" s="34">
        <v>14097459</v>
      </c>
    </row>
    <row r="69" spans="1:13" s="2" customFormat="1">
      <c r="A69" s="76"/>
      <c r="B69" s="75"/>
      <c r="C69" s="80"/>
      <c r="D69" s="86"/>
      <c r="E69" s="86"/>
      <c r="F69" s="86"/>
      <c r="G69" s="96"/>
      <c r="H69" s="96"/>
      <c r="I69" s="96"/>
      <c r="J69" s="56" t="s">
        <v>1005</v>
      </c>
      <c r="K69" s="34">
        <v>2995918</v>
      </c>
      <c r="L69" s="34">
        <v>2995918</v>
      </c>
      <c r="M69" s="34">
        <v>2995918</v>
      </c>
    </row>
    <row r="70" spans="1:13" s="2" customFormat="1" ht="27.75" customHeight="1">
      <c r="A70" s="76"/>
      <c r="B70" s="75"/>
      <c r="C70" s="80"/>
      <c r="D70" s="86"/>
      <c r="E70" s="86"/>
      <c r="F70" s="86"/>
      <c r="G70" s="96"/>
      <c r="H70" s="96"/>
      <c r="I70" s="96"/>
      <c r="J70" s="56" t="s">
        <v>1006</v>
      </c>
      <c r="K70" s="34">
        <v>2265033</v>
      </c>
      <c r="L70" s="34">
        <v>2271053</v>
      </c>
      <c r="M70" s="34">
        <v>2271053</v>
      </c>
    </row>
    <row r="71" spans="1:13" s="2" customFormat="1">
      <c r="A71" s="76"/>
      <c r="B71" s="75"/>
      <c r="C71" s="80"/>
      <c r="D71" s="86"/>
      <c r="E71" s="86"/>
      <c r="F71" s="86"/>
      <c r="G71" s="96"/>
      <c r="H71" s="96"/>
      <c r="I71" s="96"/>
      <c r="J71" s="56" t="s">
        <v>1007</v>
      </c>
      <c r="K71" s="34">
        <v>13398298</v>
      </c>
      <c r="L71" s="34">
        <v>17540890</v>
      </c>
      <c r="M71" s="34">
        <v>17540890</v>
      </c>
    </row>
    <row r="72" spans="1:13" s="2" customFormat="1" ht="18.75" customHeight="1">
      <c r="A72" s="76" t="s">
        <v>77</v>
      </c>
      <c r="B72" s="81" t="s">
        <v>18</v>
      </c>
      <c r="C72" s="80" t="s">
        <v>209</v>
      </c>
      <c r="D72" s="86" t="s">
        <v>306</v>
      </c>
      <c r="E72" s="86" t="s">
        <v>211</v>
      </c>
      <c r="F72" s="86" t="s">
        <v>307</v>
      </c>
      <c r="G72" s="96">
        <v>53</v>
      </c>
      <c r="H72" s="96">
        <v>53</v>
      </c>
      <c r="I72" s="96">
        <v>51</v>
      </c>
      <c r="J72" s="56" t="s">
        <v>994</v>
      </c>
      <c r="K72" s="34">
        <v>8426408</v>
      </c>
      <c r="L72" s="34">
        <v>8899073</v>
      </c>
      <c r="M72" s="34">
        <v>8715936</v>
      </c>
    </row>
    <row r="73" spans="1:13" s="2" customFormat="1" ht="65.25" customHeight="1">
      <c r="A73" s="76"/>
      <c r="B73" s="81"/>
      <c r="C73" s="80"/>
      <c r="D73" s="86"/>
      <c r="E73" s="86"/>
      <c r="F73" s="86"/>
      <c r="G73" s="96"/>
      <c r="H73" s="96"/>
      <c r="I73" s="96"/>
      <c r="J73" s="56" t="s">
        <v>999</v>
      </c>
      <c r="K73" s="34">
        <v>230948</v>
      </c>
      <c r="L73" s="34">
        <v>218672</v>
      </c>
      <c r="M73" s="34">
        <v>246015</v>
      </c>
    </row>
    <row r="74" spans="1:13" s="2" customFormat="1" ht="44.25" customHeight="1">
      <c r="A74" s="76" t="s">
        <v>81</v>
      </c>
      <c r="B74" s="81" t="s">
        <v>18</v>
      </c>
      <c r="C74" s="80" t="s">
        <v>308</v>
      </c>
      <c r="D74" s="86" t="s">
        <v>309</v>
      </c>
      <c r="E74" s="86" t="s">
        <v>211</v>
      </c>
      <c r="F74" s="86" t="s">
        <v>307</v>
      </c>
      <c r="G74" s="96"/>
      <c r="H74" s="96">
        <v>8</v>
      </c>
      <c r="I74" s="96">
        <v>8</v>
      </c>
      <c r="J74" s="56" t="s">
        <v>994</v>
      </c>
      <c r="K74" s="34"/>
      <c r="L74" s="34">
        <v>1074281</v>
      </c>
      <c r="M74" s="34">
        <v>1087255</v>
      </c>
    </row>
    <row r="75" spans="1:13" s="2" customFormat="1" ht="44.25" customHeight="1">
      <c r="A75" s="76"/>
      <c r="B75" s="81"/>
      <c r="C75" s="80"/>
      <c r="D75" s="86"/>
      <c r="E75" s="86"/>
      <c r="F75" s="86"/>
      <c r="G75" s="96"/>
      <c r="H75" s="96"/>
      <c r="I75" s="96"/>
      <c r="J75" s="56" t="s">
        <v>999</v>
      </c>
      <c r="K75" s="34"/>
      <c r="L75" s="34">
        <v>25129</v>
      </c>
      <c r="M75" s="34">
        <v>25441</v>
      </c>
    </row>
    <row r="76" spans="1:13" s="2" customFormat="1" ht="44.25" customHeight="1">
      <c r="A76" s="76" t="s">
        <v>85</v>
      </c>
      <c r="B76" s="81" t="s">
        <v>18</v>
      </c>
      <c r="C76" s="80" t="s">
        <v>308</v>
      </c>
      <c r="D76" s="86" t="s">
        <v>310</v>
      </c>
      <c r="E76" s="86" t="s">
        <v>211</v>
      </c>
      <c r="F76" s="86" t="s">
        <v>307</v>
      </c>
      <c r="G76" s="96"/>
      <c r="H76" s="96">
        <v>8</v>
      </c>
      <c r="I76" s="96">
        <v>8</v>
      </c>
      <c r="J76" s="56" t="s">
        <v>994</v>
      </c>
      <c r="K76" s="34"/>
      <c r="L76" s="34">
        <v>1074281</v>
      </c>
      <c r="M76" s="34">
        <v>1087255</v>
      </c>
    </row>
    <row r="77" spans="1:13" s="2" customFormat="1" ht="44.25" customHeight="1">
      <c r="A77" s="76"/>
      <c r="B77" s="81"/>
      <c r="C77" s="80"/>
      <c r="D77" s="86"/>
      <c r="E77" s="86"/>
      <c r="F77" s="86"/>
      <c r="G77" s="96"/>
      <c r="H77" s="96"/>
      <c r="I77" s="96"/>
      <c r="J77" s="56" t="s">
        <v>999</v>
      </c>
      <c r="K77" s="34"/>
      <c r="L77" s="34">
        <v>25129</v>
      </c>
      <c r="M77" s="34">
        <v>25441</v>
      </c>
    </row>
    <row r="78" spans="1:13" s="2" customFormat="1" ht="44.25" customHeight="1">
      <c r="A78" s="76" t="s">
        <v>90</v>
      </c>
      <c r="B78" s="81" t="s">
        <v>18</v>
      </c>
      <c r="C78" s="80" t="s">
        <v>308</v>
      </c>
      <c r="D78" s="86" t="s">
        <v>311</v>
      </c>
      <c r="E78" s="86" t="s">
        <v>211</v>
      </c>
      <c r="F78" s="86" t="s">
        <v>307</v>
      </c>
      <c r="G78" s="96"/>
      <c r="H78" s="96">
        <v>8</v>
      </c>
      <c r="I78" s="96">
        <v>8</v>
      </c>
      <c r="J78" s="56" t="s">
        <v>994</v>
      </c>
      <c r="K78" s="34"/>
      <c r="L78" s="34">
        <v>642856</v>
      </c>
      <c r="M78" s="34">
        <v>652034</v>
      </c>
    </row>
    <row r="79" spans="1:13" s="2" customFormat="1" ht="44.25" customHeight="1">
      <c r="A79" s="76"/>
      <c r="B79" s="81"/>
      <c r="C79" s="80"/>
      <c r="D79" s="86"/>
      <c r="E79" s="86"/>
      <c r="F79" s="86"/>
      <c r="G79" s="96"/>
      <c r="H79" s="96"/>
      <c r="I79" s="96"/>
      <c r="J79" s="56" t="s">
        <v>999</v>
      </c>
      <c r="K79" s="34"/>
      <c r="L79" s="34">
        <v>27410</v>
      </c>
      <c r="M79" s="34">
        <v>27805</v>
      </c>
    </row>
    <row r="80" spans="1:13" s="2" customFormat="1" ht="44.25" customHeight="1">
      <c r="A80" s="76" t="s">
        <v>93</v>
      </c>
      <c r="B80" s="81" t="s">
        <v>18</v>
      </c>
      <c r="C80" s="80" t="s">
        <v>308</v>
      </c>
      <c r="D80" s="86" t="s">
        <v>312</v>
      </c>
      <c r="E80" s="86" t="s">
        <v>211</v>
      </c>
      <c r="F80" s="86" t="s">
        <v>307</v>
      </c>
      <c r="G80" s="96"/>
      <c r="H80" s="96">
        <v>5</v>
      </c>
      <c r="I80" s="96">
        <v>5</v>
      </c>
      <c r="J80" s="56" t="s">
        <v>994</v>
      </c>
      <c r="K80" s="34"/>
      <c r="L80" s="34">
        <v>462560</v>
      </c>
      <c r="M80" s="34">
        <v>469852</v>
      </c>
    </row>
    <row r="81" spans="1:13" s="2" customFormat="1" ht="44.25" customHeight="1">
      <c r="A81" s="76"/>
      <c r="B81" s="81"/>
      <c r="C81" s="80"/>
      <c r="D81" s="86"/>
      <c r="E81" s="86"/>
      <c r="F81" s="86"/>
      <c r="G81" s="96"/>
      <c r="H81" s="96"/>
      <c r="I81" s="96"/>
      <c r="J81" s="56" t="s">
        <v>999</v>
      </c>
      <c r="K81" s="34"/>
      <c r="L81" s="34">
        <v>17154</v>
      </c>
      <c r="M81" s="34">
        <v>17424</v>
      </c>
    </row>
    <row r="82" spans="1:13" s="2" customFormat="1" ht="44.25" customHeight="1">
      <c r="A82" s="76" t="s">
        <v>97</v>
      </c>
      <c r="B82" s="81" t="s">
        <v>18</v>
      </c>
      <c r="C82" s="80" t="s">
        <v>308</v>
      </c>
      <c r="D82" s="86" t="s">
        <v>313</v>
      </c>
      <c r="E82" s="86" t="s">
        <v>211</v>
      </c>
      <c r="F82" s="86" t="s">
        <v>307</v>
      </c>
      <c r="G82" s="96"/>
      <c r="H82" s="96">
        <v>13</v>
      </c>
      <c r="I82" s="96">
        <v>13</v>
      </c>
      <c r="J82" s="56" t="s">
        <v>994</v>
      </c>
      <c r="K82" s="34"/>
      <c r="L82" s="34">
        <v>1838735</v>
      </c>
      <c r="M82" s="34">
        <v>1860731</v>
      </c>
    </row>
    <row r="83" spans="1:13" s="2" customFormat="1" ht="44.25" customHeight="1">
      <c r="A83" s="76"/>
      <c r="B83" s="81"/>
      <c r="C83" s="80"/>
      <c r="D83" s="86"/>
      <c r="E83" s="86"/>
      <c r="F83" s="86"/>
      <c r="G83" s="96"/>
      <c r="H83" s="96"/>
      <c r="I83" s="96"/>
      <c r="J83" s="56" t="s">
        <v>999</v>
      </c>
      <c r="K83" s="34"/>
      <c r="L83" s="34">
        <v>52858</v>
      </c>
      <c r="M83" s="34">
        <v>53520</v>
      </c>
    </row>
    <row r="84" spans="1:13" s="2" customFormat="1" ht="44.25" customHeight="1">
      <c r="A84" s="76" t="s">
        <v>43</v>
      </c>
      <c r="B84" s="81" t="s">
        <v>18</v>
      </c>
      <c r="C84" s="80" t="s">
        <v>308</v>
      </c>
      <c r="D84" s="86" t="s">
        <v>314</v>
      </c>
      <c r="E84" s="86" t="s">
        <v>211</v>
      </c>
      <c r="F84" s="86" t="s">
        <v>307</v>
      </c>
      <c r="G84" s="96"/>
      <c r="H84" s="96">
        <v>16</v>
      </c>
      <c r="I84" s="96">
        <v>16</v>
      </c>
      <c r="J84" s="56" t="s">
        <v>994</v>
      </c>
      <c r="K84" s="34"/>
      <c r="L84" s="34">
        <v>1666024</v>
      </c>
      <c r="M84" s="34">
        <v>1683261</v>
      </c>
    </row>
    <row r="85" spans="1:13" s="2" customFormat="1" ht="44.25" customHeight="1">
      <c r="A85" s="76"/>
      <c r="B85" s="81"/>
      <c r="C85" s="80"/>
      <c r="D85" s="86"/>
      <c r="E85" s="86"/>
      <c r="F85" s="86"/>
      <c r="G85" s="96"/>
      <c r="H85" s="96"/>
      <c r="I85" s="96"/>
      <c r="J85" s="56" t="s">
        <v>999</v>
      </c>
      <c r="K85" s="34"/>
      <c r="L85" s="34">
        <v>55698</v>
      </c>
      <c r="M85" s="34">
        <v>56319</v>
      </c>
    </row>
    <row r="86" spans="1:13" s="2" customFormat="1" ht="44.25" customHeight="1">
      <c r="A86" s="76" t="s">
        <v>103</v>
      </c>
      <c r="B86" s="81" t="s">
        <v>18</v>
      </c>
      <c r="C86" s="80" t="s">
        <v>308</v>
      </c>
      <c r="D86" s="86" t="s">
        <v>315</v>
      </c>
      <c r="E86" s="86" t="s">
        <v>211</v>
      </c>
      <c r="F86" s="86" t="s">
        <v>307</v>
      </c>
      <c r="G86" s="96"/>
      <c r="H86" s="96">
        <v>5</v>
      </c>
      <c r="I86" s="96">
        <v>5</v>
      </c>
      <c r="J86" s="56" t="s">
        <v>994</v>
      </c>
      <c r="K86" s="34"/>
      <c r="L86" s="34">
        <v>566483</v>
      </c>
      <c r="M86" s="34">
        <v>580385</v>
      </c>
    </row>
    <row r="87" spans="1:13" s="2" customFormat="1" ht="44.25" customHeight="1">
      <c r="A87" s="76"/>
      <c r="B87" s="81"/>
      <c r="C87" s="80"/>
      <c r="D87" s="86"/>
      <c r="E87" s="86"/>
      <c r="F87" s="86"/>
      <c r="G87" s="96"/>
      <c r="H87" s="96"/>
      <c r="I87" s="96"/>
      <c r="J87" s="56" t="s">
        <v>999</v>
      </c>
      <c r="K87" s="34"/>
      <c r="L87" s="34">
        <v>38678</v>
      </c>
      <c r="M87" s="34">
        <v>24153</v>
      </c>
    </row>
    <row r="88" spans="1:13" s="2" customFormat="1" ht="44.25" customHeight="1">
      <c r="A88" s="76" t="s">
        <v>107</v>
      </c>
      <c r="B88" s="81" t="s">
        <v>18</v>
      </c>
      <c r="C88" s="80" t="s">
        <v>308</v>
      </c>
      <c r="D88" s="86" t="s">
        <v>316</v>
      </c>
      <c r="E88" s="86" t="s">
        <v>211</v>
      </c>
      <c r="F88" s="86" t="s">
        <v>307</v>
      </c>
      <c r="G88" s="96"/>
      <c r="H88" s="96">
        <v>72</v>
      </c>
      <c r="I88" s="96">
        <v>72</v>
      </c>
      <c r="J88" s="56" t="s">
        <v>994</v>
      </c>
      <c r="K88" s="34"/>
      <c r="L88" s="34">
        <v>10536001</v>
      </c>
      <c r="M88" s="34">
        <v>10714568</v>
      </c>
    </row>
    <row r="89" spans="1:13" s="2" customFormat="1" ht="44.25" customHeight="1">
      <c r="A89" s="76"/>
      <c r="B89" s="81"/>
      <c r="C89" s="80"/>
      <c r="D89" s="86"/>
      <c r="E89" s="86"/>
      <c r="F89" s="86"/>
      <c r="G89" s="96"/>
      <c r="H89" s="96"/>
      <c r="I89" s="96"/>
      <c r="J89" s="56" t="s">
        <v>999</v>
      </c>
      <c r="K89" s="34"/>
      <c r="L89" s="34">
        <v>310724</v>
      </c>
      <c r="M89" s="34">
        <v>279547</v>
      </c>
    </row>
    <row r="90" spans="1:13" s="2" customFormat="1" ht="44.25" customHeight="1">
      <c r="A90" s="76" t="s">
        <v>110</v>
      </c>
      <c r="B90" s="81" t="s">
        <v>18</v>
      </c>
      <c r="C90" s="80" t="s">
        <v>308</v>
      </c>
      <c r="D90" s="86" t="s">
        <v>317</v>
      </c>
      <c r="E90" s="86" t="s">
        <v>211</v>
      </c>
      <c r="F90" s="86" t="s">
        <v>307</v>
      </c>
      <c r="G90" s="96"/>
      <c r="H90" s="96">
        <v>5</v>
      </c>
      <c r="I90" s="96">
        <v>5</v>
      </c>
      <c r="J90" s="56" t="s">
        <v>994</v>
      </c>
      <c r="K90" s="34"/>
      <c r="L90" s="34">
        <v>566483</v>
      </c>
      <c r="M90" s="34">
        <v>580385</v>
      </c>
    </row>
    <row r="91" spans="1:13" s="2" customFormat="1" ht="44.25" customHeight="1">
      <c r="A91" s="76"/>
      <c r="B91" s="81"/>
      <c r="C91" s="80"/>
      <c r="D91" s="86"/>
      <c r="E91" s="86"/>
      <c r="F91" s="86"/>
      <c r="G91" s="96"/>
      <c r="H91" s="96"/>
      <c r="I91" s="96"/>
      <c r="J91" s="56" t="s">
        <v>999</v>
      </c>
      <c r="K91" s="34"/>
      <c r="L91" s="34">
        <v>38678</v>
      </c>
      <c r="M91" s="34">
        <v>24153</v>
      </c>
    </row>
    <row r="92" spans="1:13" s="2" customFormat="1" ht="44.25" customHeight="1">
      <c r="A92" s="76" t="s">
        <v>111</v>
      </c>
      <c r="B92" s="81" t="s">
        <v>18</v>
      </c>
      <c r="C92" s="80" t="s">
        <v>308</v>
      </c>
      <c r="D92" s="86" t="s">
        <v>318</v>
      </c>
      <c r="E92" s="86" t="s">
        <v>211</v>
      </c>
      <c r="F92" s="86" t="s">
        <v>307</v>
      </c>
      <c r="G92" s="96"/>
      <c r="H92" s="96">
        <v>5</v>
      </c>
      <c r="I92" s="96">
        <v>5</v>
      </c>
      <c r="J92" s="56" t="s">
        <v>994</v>
      </c>
      <c r="K92" s="34"/>
      <c r="L92" s="34">
        <v>566483</v>
      </c>
      <c r="M92" s="34">
        <v>580385</v>
      </c>
    </row>
    <row r="93" spans="1:13" s="2" customFormat="1" ht="44.25" customHeight="1">
      <c r="A93" s="76"/>
      <c r="B93" s="81"/>
      <c r="C93" s="80"/>
      <c r="D93" s="86"/>
      <c r="E93" s="86"/>
      <c r="F93" s="86"/>
      <c r="G93" s="96"/>
      <c r="H93" s="96"/>
      <c r="I93" s="96"/>
      <c r="J93" s="56" t="s">
        <v>999</v>
      </c>
      <c r="K93" s="34"/>
      <c r="L93" s="34">
        <v>38679</v>
      </c>
      <c r="M93" s="34">
        <v>24153</v>
      </c>
    </row>
    <row r="94" spans="1:13" s="2" customFormat="1" ht="44.25" customHeight="1">
      <c r="A94" s="76" t="s">
        <v>115</v>
      </c>
      <c r="B94" s="81" t="s">
        <v>18</v>
      </c>
      <c r="C94" s="80" t="s">
        <v>308</v>
      </c>
      <c r="D94" s="86" t="s">
        <v>319</v>
      </c>
      <c r="E94" s="86" t="s">
        <v>211</v>
      </c>
      <c r="F94" s="86" t="s">
        <v>307</v>
      </c>
      <c r="G94" s="96"/>
      <c r="H94" s="96">
        <v>33</v>
      </c>
      <c r="I94" s="96">
        <v>33</v>
      </c>
      <c r="J94" s="56" t="s">
        <v>994</v>
      </c>
      <c r="K94" s="34"/>
      <c r="L94" s="34">
        <v>4851095</v>
      </c>
      <c r="M94" s="34">
        <v>4946603</v>
      </c>
    </row>
    <row r="95" spans="1:13" s="2" customFormat="1" ht="44.25" customHeight="1">
      <c r="A95" s="76"/>
      <c r="B95" s="81"/>
      <c r="C95" s="80"/>
      <c r="D95" s="86"/>
      <c r="E95" s="86"/>
      <c r="F95" s="86"/>
      <c r="G95" s="96"/>
      <c r="H95" s="96"/>
      <c r="I95" s="96"/>
      <c r="J95" s="56" t="s">
        <v>999</v>
      </c>
      <c r="K95" s="34"/>
      <c r="L95" s="34">
        <v>124881</v>
      </c>
      <c r="M95" s="34">
        <v>126680</v>
      </c>
    </row>
    <row r="96" spans="1:13" s="2" customFormat="1" ht="44.25" customHeight="1">
      <c r="A96" s="76" t="s">
        <v>120</v>
      </c>
      <c r="B96" s="81" t="s">
        <v>18</v>
      </c>
      <c r="C96" s="80" t="s">
        <v>308</v>
      </c>
      <c r="D96" s="86" t="s">
        <v>320</v>
      </c>
      <c r="E96" s="86" t="s">
        <v>211</v>
      </c>
      <c r="F96" s="86" t="s">
        <v>307</v>
      </c>
      <c r="G96" s="96"/>
      <c r="H96" s="96">
        <v>2</v>
      </c>
      <c r="I96" s="96">
        <v>2</v>
      </c>
      <c r="J96" s="56" t="s">
        <v>994</v>
      </c>
      <c r="K96" s="34"/>
      <c r="L96" s="34">
        <v>436010</v>
      </c>
      <c r="M96" s="34">
        <v>441276</v>
      </c>
    </row>
    <row r="97" spans="1:13" s="2" customFormat="1" ht="44.25" customHeight="1">
      <c r="A97" s="76"/>
      <c r="B97" s="81"/>
      <c r="C97" s="80"/>
      <c r="D97" s="86"/>
      <c r="E97" s="86"/>
      <c r="F97" s="86"/>
      <c r="G97" s="96"/>
      <c r="H97" s="96"/>
      <c r="I97" s="96"/>
      <c r="J97" s="56" t="s">
        <v>999</v>
      </c>
      <c r="K97" s="34"/>
      <c r="L97" s="34">
        <v>10199</v>
      </c>
      <c r="M97" s="34">
        <v>10326</v>
      </c>
    </row>
    <row r="98" spans="1:13" s="2" customFormat="1" ht="44.25" customHeight="1">
      <c r="A98" s="76" t="s">
        <v>123</v>
      </c>
      <c r="B98" s="81" t="s">
        <v>18</v>
      </c>
      <c r="C98" s="80" t="s">
        <v>308</v>
      </c>
      <c r="D98" s="86" t="s">
        <v>321</v>
      </c>
      <c r="E98" s="86" t="s">
        <v>211</v>
      </c>
      <c r="F98" s="86" t="s">
        <v>307</v>
      </c>
      <c r="G98" s="96"/>
      <c r="H98" s="96">
        <v>8</v>
      </c>
      <c r="I98" s="96">
        <v>8</v>
      </c>
      <c r="J98" s="56" t="s">
        <v>994</v>
      </c>
      <c r="K98" s="34"/>
      <c r="L98" s="34">
        <v>906372</v>
      </c>
      <c r="M98" s="34">
        <v>928616</v>
      </c>
    </row>
    <row r="99" spans="1:13" s="2" customFormat="1" ht="44.25" customHeight="1">
      <c r="A99" s="76"/>
      <c r="B99" s="81"/>
      <c r="C99" s="80"/>
      <c r="D99" s="86"/>
      <c r="E99" s="86"/>
      <c r="F99" s="86"/>
      <c r="G99" s="96"/>
      <c r="H99" s="96"/>
      <c r="I99" s="96"/>
      <c r="J99" s="56" t="s">
        <v>999</v>
      </c>
      <c r="K99" s="34"/>
      <c r="L99" s="34">
        <v>61887</v>
      </c>
      <c r="M99" s="34">
        <v>38645</v>
      </c>
    </row>
    <row r="100" spans="1:13" s="2" customFormat="1" ht="44.25" customHeight="1">
      <c r="A100" s="76" t="s">
        <v>127</v>
      </c>
      <c r="B100" s="81" t="s">
        <v>18</v>
      </c>
      <c r="C100" s="80" t="s">
        <v>308</v>
      </c>
      <c r="D100" s="86" t="s">
        <v>322</v>
      </c>
      <c r="E100" s="86" t="s">
        <v>211</v>
      </c>
      <c r="F100" s="86" t="s">
        <v>307</v>
      </c>
      <c r="G100" s="96"/>
      <c r="H100" s="96">
        <v>96</v>
      </c>
      <c r="I100" s="96">
        <v>95</v>
      </c>
      <c r="J100" s="56" t="s">
        <v>994</v>
      </c>
      <c r="K100" s="34"/>
      <c r="L100" s="34">
        <v>14500815</v>
      </c>
      <c r="M100" s="34">
        <v>14596975</v>
      </c>
    </row>
    <row r="101" spans="1:13" s="2" customFormat="1" ht="44.25" customHeight="1">
      <c r="A101" s="76"/>
      <c r="B101" s="81"/>
      <c r="C101" s="80"/>
      <c r="D101" s="86"/>
      <c r="E101" s="86"/>
      <c r="F101" s="86"/>
      <c r="G101" s="96"/>
      <c r="H101" s="96"/>
      <c r="I101" s="96"/>
      <c r="J101" s="56" t="s">
        <v>999</v>
      </c>
      <c r="K101" s="34"/>
      <c r="L101" s="34">
        <v>328114</v>
      </c>
      <c r="M101" s="34">
        <v>306464</v>
      </c>
    </row>
    <row r="102" spans="1:13" s="2" customFormat="1" ht="44.25" customHeight="1">
      <c r="A102" s="76" t="s">
        <v>130</v>
      </c>
      <c r="B102" s="81" t="s">
        <v>18</v>
      </c>
      <c r="C102" s="80" t="s">
        <v>308</v>
      </c>
      <c r="D102" s="86" t="s">
        <v>323</v>
      </c>
      <c r="E102" s="86" t="s">
        <v>211</v>
      </c>
      <c r="F102" s="86" t="s">
        <v>307</v>
      </c>
      <c r="G102" s="96"/>
      <c r="H102" s="96">
        <v>7</v>
      </c>
      <c r="I102" s="96">
        <v>7</v>
      </c>
      <c r="J102" s="56" t="s">
        <v>996</v>
      </c>
      <c r="K102" s="34"/>
      <c r="L102" s="34">
        <v>1138003</v>
      </c>
      <c r="M102" s="34">
        <v>1157079</v>
      </c>
    </row>
    <row r="103" spans="1:13" s="2" customFormat="1" ht="44.25" customHeight="1">
      <c r="A103" s="76"/>
      <c r="B103" s="81"/>
      <c r="C103" s="80"/>
      <c r="D103" s="86"/>
      <c r="E103" s="86"/>
      <c r="F103" s="86"/>
      <c r="G103" s="96"/>
      <c r="H103" s="96"/>
      <c r="I103" s="96"/>
      <c r="J103" s="56" t="s">
        <v>1000</v>
      </c>
      <c r="K103" s="34"/>
      <c r="L103" s="34">
        <v>33305</v>
      </c>
      <c r="M103" s="34">
        <v>32101</v>
      </c>
    </row>
    <row r="104" spans="1:13" s="2" customFormat="1" ht="44.25" customHeight="1">
      <c r="A104" s="76" t="s">
        <v>135</v>
      </c>
      <c r="B104" s="81" t="s">
        <v>18</v>
      </c>
      <c r="C104" s="80" t="s">
        <v>308</v>
      </c>
      <c r="D104" s="86" t="s">
        <v>325</v>
      </c>
      <c r="E104" s="86" t="s">
        <v>211</v>
      </c>
      <c r="F104" s="86" t="s">
        <v>307</v>
      </c>
      <c r="G104" s="96"/>
      <c r="H104" s="96">
        <v>7</v>
      </c>
      <c r="I104" s="96">
        <v>7</v>
      </c>
      <c r="J104" s="56" t="s">
        <v>994</v>
      </c>
      <c r="K104" s="34"/>
      <c r="L104" s="34">
        <v>1235756</v>
      </c>
      <c r="M104" s="34">
        <v>1257788</v>
      </c>
    </row>
    <row r="105" spans="1:13" s="2" customFormat="1" ht="44.25" customHeight="1">
      <c r="A105" s="76"/>
      <c r="B105" s="81"/>
      <c r="C105" s="80"/>
      <c r="D105" s="86"/>
      <c r="E105" s="86"/>
      <c r="F105" s="86"/>
      <c r="G105" s="96"/>
      <c r="H105" s="96"/>
      <c r="I105" s="96"/>
      <c r="J105" s="56" t="s">
        <v>999</v>
      </c>
      <c r="K105" s="34"/>
      <c r="L105" s="34">
        <v>30366</v>
      </c>
      <c r="M105" s="34">
        <v>30593</v>
      </c>
    </row>
    <row r="106" spans="1:13" s="2" customFormat="1" ht="18.75" customHeight="1">
      <c r="A106" s="76" t="s">
        <v>138</v>
      </c>
      <c r="B106" s="75" t="s">
        <v>18</v>
      </c>
      <c r="C106" s="80" t="s">
        <v>308</v>
      </c>
      <c r="D106" s="86" t="s">
        <v>326</v>
      </c>
      <c r="E106" s="86" t="s">
        <v>211</v>
      </c>
      <c r="F106" s="86" t="s">
        <v>307</v>
      </c>
      <c r="G106" s="96"/>
      <c r="H106" s="96">
        <f>35+7</f>
        <v>42</v>
      </c>
      <c r="I106" s="96">
        <f>35+7</f>
        <v>42</v>
      </c>
      <c r="J106" s="56" t="s">
        <v>994</v>
      </c>
      <c r="K106" s="34"/>
      <c r="L106" s="34">
        <v>5506695</v>
      </c>
      <c r="M106" s="34">
        <v>5632357</v>
      </c>
    </row>
    <row r="107" spans="1:13" s="2" customFormat="1">
      <c r="A107" s="76"/>
      <c r="B107" s="75"/>
      <c r="C107" s="80"/>
      <c r="D107" s="86"/>
      <c r="E107" s="86"/>
      <c r="F107" s="86"/>
      <c r="G107" s="96"/>
      <c r="H107" s="96"/>
      <c r="I107" s="96"/>
      <c r="J107" s="56" t="s">
        <v>999</v>
      </c>
      <c r="K107" s="34"/>
      <c r="L107" s="34">
        <v>154155</v>
      </c>
      <c r="M107" s="34">
        <v>156457</v>
      </c>
    </row>
    <row r="108" spans="1:13" s="2" customFormat="1" ht="18.75" customHeight="1">
      <c r="A108" s="76"/>
      <c r="B108" s="75"/>
      <c r="C108" s="80"/>
      <c r="D108" s="86"/>
      <c r="E108" s="86"/>
      <c r="F108" s="86"/>
      <c r="G108" s="96"/>
      <c r="H108" s="96"/>
      <c r="I108" s="96"/>
      <c r="J108" s="56" t="s">
        <v>996</v>
      </c>
      <c r="K108" s="34"/>
      <c r="L108" s="34">
        <v>1138003</v>
      </c>
      <c r="M108" s="34">
        <v>1157079</v>
      </c>
    </row>
    <row r="109" spans="1:13" s="2" customFormat="1">
      <c r="A109" s="76"/>
      <c r="B109" s="75"/>
      <c r="C109" s="80"/>
      <c r="D109" s="86"/>
      <c r="E109" s="86"/>
      <c r="F109" s="86"/>
      <c r="G109" s="96"/>
      <c r="H109" s="96"/>
      <c r="I109" s="96"/>
      <c r="J109" s="56" t="s">
        <v>1000</v>
      </c>
      <c r="K109" s="34"/>
      <c r="L109" s="34">
        <v>33304</v>
      </c>
      <c r="M109" s="34">
        <v>32104</v>
      </c>
    </row>
    <row r="110" spans="1:13" s="2" customFormat="1" ht="49.5" customHeight="1">
      <c r="A110" s="76" t="s">
        <v>142</v>
      </c>
      <c r="B110" s="81" t="s">
        <v>18</v>
      </c>
      <c r="C110" s="80" t="s">
        <v>308</v>
      </c>
      <c r="D110" s="86" t="s">
        <v>327</v>
      </c>
      <c r="E110" s="86" t="s">
        <v>211</v>
      </c>
      <c r="F110" s="86" t="s">
        <v>307</v>
      </c>
      <c r="G110" s="96"/>
      <c r="H110" s="96">
        <v>5</v>
      </c>
      <c r="I110" s="96">
        <v>5</v>
      </c>
      <c r="J110" s="56" t="s">
        <v>994</v>
      </c>
      <c r="K110" s="34"/>
      <c r="L110" s="34">
        <v>743258</v>
      </c>
      <c r="M110" s="34">
        <v>754322</v>
      </c>
    </row>
    <row r="111" spans="1:13" s="2" customFormat="1" ht="49.5" customHeight="1">
      <c r="A111" s="76"/>
      <c r="B111" s="81"/>
      <c r="C111" s="80"/>
      <c r="D111" s="86"/>
      <c r="E111" s="86"/>
      <c r="F111" s="86"/>
      <c r="G111" s="96"/>
      <c r="H111" s="96"/>
      <c r="I111" s="96"/>
      <c r="J111" s="56" t="s">
        <v>999</v>
      </c>
      <c r="K111" s="34"/>
      <c r="L111" s="34">
        <v>21945</v>
      </c>
      <c r="M111" s="34">
        <v>22258</v>
      </c>
    </row>
    <row r="112" spans="1:13" s="2" customFormat="1" ht="49.5" customHeight="1">
      <c r="A112" s="76" t="s">
        <v>144</v>
      </c>
      <c r="B112" s="81" t="s">
        <v>18</v>
      </c>
      <c r="C112" s="80" t="s">
        <v>308</v>
      </c>
      <c r="D112" s="86" t="s">
        <v>328</v>
      </c>
      <c r="E112" s="86" t="s">
        <v>211</v>
      </c>
      <c r="F112" s="86" t="s">
        <v>307</v>
      </c>
      <c r="G112" s="96"/>
      <c r="H112" s="96">
        <v>7</v>
      </c>
      <c r="I112" s="96">
        <v>7</v>
      </c>
      <c r="J112" s="56" t="s">
        <v>994</v>
      </c>
      <c r="K112" s="34"/>
      <c r="L112" s="34">
        <v>939996</v>
      </c>
      <c r="M112" s="34">
        <v>951349</v>
      </c>
    </row>
    <row r="113" spans="1:13" s="2" customFormat="1" ht="49.5" customHeight="1">
      <c r="A113" s="76"/>
      <c r="B113" s="81"/>
      <c r="C113" s="80"/>
      <c r="D113" s="86"/>
      <c r="E113" s="86"/>
      <c r="F113" s="86"/>
      <c r="G113" s="96"/>
      <c r="H113" s="96"/>
      <c r="I113" s="96"/>
      <c r="J113" s="56" t="s">
        <v>999</v>
      </c>
      <c r="K113" s="34"/>
      <c r="L113" s="34">
        <v>21988</v>
      </c>
      <c r="M113" s="34">
        <v>22261</v>
      </c>
    </row>
    <row r="114" spans="1:13" s="2" customFormat="1" ht="49.5" customHeight="1">
      <c r="A114" s="76" t="s">
        <v>147</v>
      </c>
      <c r="B114" s="81" t="s">
        <v>18</v>
      </c>
      <c r="C114" s="80" t="s">
        <v>308</v>
      </c>
      <c r="D114" s="86" t="s">
        <v>329</v>
      </c>
      <c r="E114" s="86" t="s">
        <v>211</v>
      </c>
      <c r="F114" s="86" t="s">
        <v>307</v>
      </c>
      <c r="G114" s="96"/>
      <c r="H114" s="96">
        <v>2</v>
      </c>
      <c r="I114" s="96">
        <v>2</v>
      </c>
      <c r="J114" s="56" t="s">
        <v>994</v>
      </c>
      <c r="K114" s="34"/>
      <c r="L114" s="34">
        <v>436010</v>
      </c>
      <c r="M114" s="34">
        <v>441276</v>
      </c>
    </row>
    <row r="115" spans="1:13" s="2" customFormat="1" ht="49.5" customHeight="1">
      <c r="A115" s="76"/>
      <c r="B115" s="81"/>
      <c r="C115" s="80"/>
      <c r="D115" s="86"/>
      <c r="E115" s="86"/>
      <c r="F115" s="86"/>
      <c r="G115" s="96"/>
      <c r="H115" s="96"/>
      <c r="I115" s="96"/>
      <c r="J115" s="56" t="s">
        <v>999</v>
      </c>
      <c r="K115" s="34"/>
      <c r="L115" s="34">
        <v>10199</v>
      </c>
      <c r="M115" s="34">
        <v>10326</v>
      </c>
    </row>
    <row r="116" spans="1:13" s="2" customFormat="1" ht="49.5" customHeight="1">
      <c r="A116" s="76" t="s">
        <v>149</v>
      </c>
      <c r="B116" s="81" t="s">
        <v>18</v>
      </c>
      <c r="C116" s="80" t="s">
        <v>308</v>
      </c>
      <c r="D116" s="86" t="s">
        <v>330</v>
      </c>
      <c r="E116" s="86" t="s">
        <v>211</v>
      </c>
      <c r="F116" s="86" t="s">
        <v>307</v>
      </c>
      <c r="G116" s="96"/>
      <c r="H116" s="96">
        <v>15</v>
      </c>
      <c r="I116" s="96">
        <v>15</v>
      </c>
      <c r="J116" s="56" t="s">
        <v>994</v>
      </c>
      <c r="K116" s="34"/>
      <c r="L116" s="34">
        <v>2097983</v>
      </c>
      <c r="M116" s="34">
        <v>2139746</v>
      </c>
    </row>
    <row r="117" spans="1:13" s="2" customFormat="1" ht="38.25" customHeight="1">
      <c r="A117" s="76"/>
      <c r="B117" s="81"/>
      <c r="C117" s="80"/>
      <c r="D117" s="86"/>
      <c r="E117" s="86"/>
      <c r="F117" s="86"/>
      <c r="G117" s="96"/>
      <c r="H117" s="96"/>
      <c r="I117" s="96"/>
      <c r="J117" s="56" t="s">
        <v>999</v>
      </c>
      <c r="K117" s="34"/>
      <c r="L117" s="34">
        <v>93463</v>
      </c>
      <c r="M117" s="34">
        <v>73821</v>
      </c>
    </row>
    <row r="118" spans="1:13" s="2" customFormat="1" ht="36" customHeight="1">
      <c r="A118" s="76" t="s">
        <v>152</v>
      </c>
      <c r="B118" s="81" t="s">
        <v>18</v>
      </c>
      <c r="C118" s="80" t="s">
        <v>209</v>
      </c>
      <c r="D118" s="86" t="s">
        <v>331</v>
      </c>
      <c r="E118" s="86" t="s">
        <v>211</v>
      </c>
      <c r="F118" s="86" t="s">
        <v>307</v>
      </c>
      <c r="G118" s="96"/>
      <c r="H118" s="96">
        <v>7</v>
      </c>
      <c r="I118" s="96">
        <v>7</v>
      </c>
      <c r="J118" s="56" t="s">
        <v>994</v>
      </c>
      <c r="K118" s="34"/>
      <c r="L118" s="34">
        <v>754308</v>
      </c>
      <c r="M118" s="34">
        <v>772820</v>
      </c>
    </row>
    <row r="119" spans="1:13" s="2" customFormat="1" ht="37.5" customHeight="1">
      <c r="A119" s="76"/>
      <c r="B119" s="81"/>
      <c r="C119" s="80"/>
      <c r="D119" s="86"/>
      <c r="E119" s="86"/>
      <c r="F119" s="86"/>
      <c r="G119" s="96"/>
      <c r="H119" s="96"/>
      <c r="I119" s="96"/>
      <c r="J119" s="56" t="s">
        <v>999</v>
      </c>
      <c r="K119" s="34"/>
      <c r="L119" s="34">
        <v>51504</v>
      </c>
      <c r="M119" s="34">
        <v>32161</v>
      </c>
    </row>
    <row r="120" spans="1:13" s="2" customFormat="1" ht="49.5" customHeight="1">
      <c r="A120" s="76" t="s">
        <v>154</v>
      </c>
      <c r="B120" s="81" t="s">
        <v>18</v>
      </c>
      <c r="C120" s="80" t="s">
        <v>209</v>
      </c>
      <c r="D120" s="86" t="s">
        <v>332</v>
      </c>
      <c r="E120" s="86" t="s">
        <v>211</v>
      </c>
      <c r="F120" s="86" t="s">
        <v>307</v>
      </c>
      <c r="G120" s="96"/>
      <c r="H120" s="96">
        <v>8</v>
      </c>
      <c r="I120" s="96">
        <v>8</v>
      </c>
      <c r="J120" s="56" t="s">
        <v>994</v>
      </c>
      <c r="K120" s="34"/>
      <c r="L120" s="34">
        <v>973153</v>
      </c>
      <c r="M120" s="34">
        <v>980819</v>
      </c>
    </row>
    <row r="121" spans="1:13" s="2" customFormat="1" ht="49.5" customHeight="1">
      <c r="A121" s="76"/>
      <c r="B121" s="81"/>
      <c r="C121" s="80"/>
      <c r="D121" s="86"/>
      <c r="E121" s="86"/>
      <c r="F121" s="86"/>
      <c r="G121" s="96"/>
      <c r="H121" s="96"/>
      <c r="I121" s="96"/>
      <c r="J121" s="56" t="s">
        <v>999</v>
      </c>
      <c r="K121" s="34"/>
      <c r="L121" s="34">
        <v>26906</v>
      </c>
      <c r="M121" s="34">
        <v>27123</v>
      </c>
    </row>
    <row r="122" spans="1:13" s="2" customFormat="1" ht="34.5" customHeight="1">
      <c r="A122" s="76" t="s">
        <v>159</v>
      </c>
      <c r="B122" s="81" t="s">
        <v>18</v>
      </c>
      <c r="C122" s="80" t="s">
        <v>209</v>
      </c>
      <c r="D122" s="86" t="s">
        <v>333</v>
      </c>
      <c r="E122" s="86" t="s">
        <v>211</v>
      </c>
      <c r="F122" s="86" t="s">
        <v>307</v>
      </c>
      <c r="G122" s="96"/>
      <c r="H122" s="96">
        <v>17</v>
      </c>
      <c r="I122" s="96">
        <v>16</v>
      </c>
      <c r="J122" s="56" t="s">
        <v>994</v>
      </c>
      <c r="K122" s="34"/>
      <c r="L122" s="34">
        <v>1299293</v>
      </c>
      <c r="M122" s="34">
        <v>1240323</v>
      </c>
    </row>
    <row r="123" spans="1:13" s="2" customFormat="1" ht="34.5" customHeight="1">
      <c r="A123" s="76"/>
      <c r="B123" s="81"/>
      <c r="C123" s="80"/>
      <c r="D123" s="86"/>
      <c r="E123" s="86"/>
      <c r="F123" s="86"/>
      <c r="G123" s="96"/>
      <c r="H123" s="96"/>
      <c r="I123" s="96"/>
      <c r="J123" s="56" t="s">
        <v>999</v>
      </c>
      <c r="K123" s="34"/>
      <c r="L123" s="34">
        <v>55399</v>
      </c>
      <c r="M123" s="34">
        <v>52892</v>
      </c>
    </row>
    <row r="124" spans="1:13" s="2" customFormat="1" ht="33" customHeight="1">
      <c r="A124" s="76" t="s">
        <v>164</v>
      </c>
      <c r="B124" s="81" t="s">
        <v>18</v>
      </c>
      <c r="C124" s="80" t="s">
        <v>209</v>
      </c>
      <c r="D124" s="86" t="s">
        <v>334</v>
      </c>
      <c r="E124" s="86" t="s">
        <v>211</v>
      </c>
      <c r="F124" s="86" t="s">
        <v>307</v>
      </c>
      <c r="G124" s="96"/>
      <c r="H124" s="96">
        <v>8</v>
      </c>
      <c r="I124" s="96">
        <v>8</v>
      </c>
      <c r="J124" s="56" t="s">
        <v>994</v>
      </c>
      <c r="K124" s="34"/>
      <c r="L124" s="34">
        <v>973153</v>
      </c>
      <c r="M124" s="34">
        <v>980819</v>
      </c>
    </row>
    <row r="125" spans="1:13" s="2" customFormat="1" ht="41.25" customHeight="1">
      <c r="A125" s="76"/>
      <c r="B125" s="81"/>
      <c r="C125" s="80"/>
      <c r="D125" s="86"/>
      <c r="E125" s="86"/>
      <c r="F125" s="86"/>
      <c r="G125" s="96"/>
      <c r="H125" s="96"/>
      <c r="I125" s="96"/>
      <c r="J125" s="56" t="s">
        <v>999</v>
      </c>
      <c r="K125" s="34"/>
      <c r="L125" s="34">
        <v>29906</v>
      </c>
      <c r="M125" s="34">
        <v>30147</v>
      </c>
    </row>
    <row r="126" spans="1:13" s="2" customFormat="1" ht="49.5" customHeight="1">
      <c r="A126" s="76" t="s">
        <v>169</v>
      </c>
      <c r="B126" s="81" t="s">
        <v>18</v>
      </c>
      <c r="C126" s="80" t="s">
        <v>209</v>
      </c>
      <c r="D126" s="86" t="s">
        <v>335</v>
      </c>
      <c r="E126" s="86" t="s">
        <v>211</v>
      </c>
      <c r="F126" s="86" t="s">
        <v>307</v>
      </c>
      <c r="G126" s="96"/>
      <c r="H126" s="96">
        <v>24</v>
      </c>
      <c r="I126" s="96">
        <v>24</v>
      </c>
      <c r="J126" s="56" t="s">
        <v>994</v>
      </c>
      <c r="K126" s="34"/>
      <c r="L126" s="34">
        <v>2539139</v>
      </c>
      <c r="M126" s="34">
        <v>2579057</v>
      </c>
    </row>
    <row r="127" spans="1:13" s="2" customFormat="1" ht="49.5" customHeight="1">
      <c r="A127" s="76"/>
      <c r="B127" s="81"/>
      <c r="C127" s="80"/>
      <c r="D127" s="86"/>
      <c r="E127" s="86"/>
      <c r="F127" s="86"/>
      <c r="G127" s="96"/>
      <c r="H127" s="96"/>
      <c r="I127" s="96"/>
      <c r="J127" s="56" t="s">
        <v>999</v>
      </c>
      <c r="K127" s="34"/>
      <c r="L127" s="34">
        <v>114871</v>
      </c>
      <c r="M127" s="34">
        <v>93417</v>
      </c>
    </row>
    <row r="128" spans="1:13" s="2" customFormat="1" ht="49.5" customHeight="1">
      <c r="A128" s="76" t="s">
        <v>173</v>
      </c>
      <c r="B128" s="81" t="s">
        <v>18</v>
      </c>
      <c r="C128" s="80" t="s">
        <v>209</v>
      </c>
      <c r="D128" s="86" t="s">
        <v>336</v>
      </c>
      <c r="E128" s="86" t="s">
        <v>211</v>
      </c>
      <c r="F128" s="86" t="s">
        <v>307</v>
      </c>
      <c r="G128" s="96"/>
      <c r="H128" s="96">
        <v>8</v>
      </c>
      <c r="I128" s="96">
        <v>8</v>
      </c>
      <c r="J128" s="56" t="s">
        <v>994</v>
      </c>
      <c r="K128" s="34"/>
      <c r="L128" s="34">
        <v>849900</v>
      </c>
      <c r="M128" s="34">
        <v>859963</v>
      </c>
    </row>
    <row r="129" spans="1:13" s="2" customFormat="1" ht="31.5" customHeight="1">
      <c r="A129" s="76"/>
      <c r="B129" s="81"/>
      <c r="C129" s="80"/>
      <c r="D129" s="86"/>
      <c r="E129" s="86"/>
      <c r="F129" s="86"/>
      <c r="G129" s="96"/>
      <c r="H129" s="96"/>
      <c r="I129" s="96"/>
      <c r="J129" s="56" t="s">
        <v>999</v>
      </c>
      <c r="K129" s="34"/>
      <c r="L129" s="34">
        <v>22845</v>
      </c>
      <c r="M129" s="34">
        <v>22845</v>
      </c>
    </row>
    <row r="130" spans="1:13" s="2" customFormat="1" ht="36" customHeight="1">
      <c r="A130" s="76" t="s">
        <v>176</v>
      </c>
      <c r="B130" s="81" t="s">
        <v>18</v>
      </c>
      <c r="C130" s="80" t="s">
        <v>209</v>
      </c>
      <c r="D130" s="86" t="s">
        <v>337</v>
      </c>
      <c r="E130" s="86" t="s">
        <v>211</v>
      </c>
      <c r="F130" s="86" t="s">
        <v>307</v>
      </c>
      <c r="G130" s="96"/>
      <c r="H130" s="96">
        <v>13</v>
      </c>
      <c r="I130" s="96">
        <v>13</v>
      </c>
      <c r="J130" s="56" t="s">
        <v>996</v>
      </c>
      <c r="K130" s="34"/>
      <c r="L130" s="34">
        <v>2010124</v>
      </c>
      <c r="M130" s="34">
        <v>2043819</v>
      </c>
    </row>
    <row r="131" spans="1:13" s="2" customFormat="1" ht="37.5" customHeight="1">
      <c r="A131" s="76"/>
      <c r="B131" s="81"/>
      <c r="C131" s="80"/>
      <c r="D131" s="86"/>
      <c r="E131" s="86"/>
      <c r="F131" s="86"/>
      <c r="G131" s="96"/>
      <c r="H131" s="96"/>
      <c r="I131" s="96"/>
      <c r="J131" s="56" t="s">
        <v>1000</v>
      </c>
      <c r="K131" s="34"/>
      <c r="L131" s="34">
        <v>58828</v>
      </c>
      <c r="M131" s="34">
        <v>56706</v>
      </c>
    </row>
    <row r="132" spans="1:13" s="2" customFormat="1" ht="49.5" customHeight="1">
      <c r="A132" s="76" t="s">
        <v>178</v>
      </c>
      <c r="B132" s="81" t="s">
        <v>18</v>
      </c>
      <c r="C132" s="80" t="s">
        <v>209</v>
      </c>
      <c r="D132" s="86" t="s">
        <v>338</v>
      </c>
      <c r="E132" s="86" t="s">
        <v>211</v>
      </c>
      <c r="F132" s="86" t="s">
        <v>307</v>
      </c>
      <c r="G132" s="96"/>
      <c r="H132" s="96">
        <v>6</v>
      </c>
      <c r="I132" s="96">
        <v>6</v>
      </c>
      <c r="J132" s="56" t="s">
        <v>996</v>
      </c>
      <c r="K132" s="34"/>
      <c r="L132" s="34">
        <v>927750</v>
      </c>
      <c r="M132" s="34">
        <v>943301</v>
      </c>
    </row>
    <row r="133" spans="1:13" s="2" customFormat="1" ht="31.5" customHeight="1">
      <c r="A133" s="76"/>
      <c r="B133" s="81"/>
      <c r="C133" s="80"/>
      <c r="D133" s="86"/>
      <c r="E133" s="86"/>
      <c r="F133" s="86"/>
      <c r="G133" s="96"/>
      <c r="H133" s="96"/>
      <c r="I133" s="96"/>
      <c r="J133" s="56" t="s">
        <v>1000</v>
      </c>
      <c r="K133" s="34"/>
      <c r="L133" s="34">
        <v>27151</v>
      </c>
      <c r="M133" s="34">
        <v>26172</v>
      </c>
    </row>
    <row r="134" spans="1:13" s="2" customFormat="1" ht="33" customHeight="1">
      <c r="A134" s="76" t="s">
        <v>183</v>
      </c>
      <c r="B134" s="81" t="s">
        <v>18</v>
      </c>
      <c r="C134" s="80" t="s">
        <v>209</v>
      </c>
      <c r="D134" s="86" t="s">
        <v>339</v>
      </c>
      <c r="E134" s="86" t="s">
        <v>211</v>
      </c>
      <c r="F134" s="86" t="s">
        <v>307</v>
      </c>
      <c r="G134" s="96"/>
      <c r="H134" s="96">
        <v>8</v>
      </c>
      <c r="I134" s="96">
        <v>8</v>
      </c>
      <c r="J134" s="56" t="s">
        <v>994</v>
      </c>
      <c r="K134" s="34"/>
      <c r="L134" s="34">
        <v>1021767</v>
      </c>
      <c r="M134" s="34">
        <v>1034107</v>
      </c>
    </row>
    <row r="135" spans="1:13" s="2" customFormat="1" ht="49.5" customHeight="1">
      <c r="A135" s="76"/>
      <c r="B135" s="81"/>
      <c r="C135" s="80"/>
      <c r="D135" s="86"/>
      <c r="E135" s="86"/>
      <c r="F135" s="86"/>
      <c r="G135" s="96"/>
      <c r="H135" s="96"/>
      <c r="I135" s="96"/>
      <c r="J135" s="56" t="s">
        <v>999</v>
      </c>
      <c r="K135" s="34"/>
      <c r="L135" s="34">
        <v>23901</v>
      </c>
      <c r="M135" s="34">
        <v>24198</v>
      </c>
    </row>
    <row r="136" spans="1:13" s="2" customFormat="1" ht="30.75" customHeight="1">
      <c r="A136" s="76" t="s">
        <v>186</v>
      </c>
      <c r="B136" s="81" t="s">
        <v>18</v>
      </c>
      <c r="C136" s="80" t="s">
        <v>209</v>
      </c>
      <c r="D136" s="86" t="s">
        <v>340</v>
      </c>
      <c r="E136" s="86" t="s">
        <v>211</v>
      </c>
      <c r="F136" s="86" t="s">
        <v>307</v>
      </c>
      <c r="G136" s="96"/>
      <c r="H136" s="96">
        <v>8</v>
      </c>
      <c r="I136" s="96">
        <v>8</v>
      </c>
      <c r="J136" s="56" t="s">
        <v>994</v>
      </c>
      <c r="K136" s="34"/>
      <c r="L136" s="34">
        <v>1241626</v>
      </c>
      <c r="M136" s="34">
        <v>1292885</v>
      </c>
    </row>
    <row r="137" spans="1:13" s="2" customFormat="1" ht="42.75" customHeight="1">
      <c r="A137" s="76"/>
      <c r="B137" s="81"/>
      <c r="C137" s="80"/>
      <c r="D137" s="86"/>
      <c r="E137" s="86"/>
      <c r="F137" s="86"/>
      <c r="G137" s="96"/>
      <c r="H137" s="96"/>
      <c r="I137" s="96"/>
      <c r="J137" s="56" t="s">
        <v>999</v>
      </c>
      <c r="K137" s="34"/>
      <c r="L137" s="34">
        <v>28400</v>
      </c>
      <c r="M137" s="34">
        <v>28560</v>
      </c>
    </row>
    <row r="138" spans="1:13" s="2" customFormat="1" ht="49.5" customHeight="1">
      <c r="A138" s="76" t="s">
        <v>189</v>
      </c>
      <c r="B138" s="81" t="s">
        <v>18</v>
      </c>
      <c r="C138" s="80" t="s">
        <v>209</v>
      </c>
      <c r="D138" s="86" t="s">
        <v>341</v>
      </c>
      <c r="E138" s="86" t="s">
        <v>211</v>
      </c>
      <c r="F138" s="86" t="s">
        <v>307</v>
      </c>
      <c r="G138" s="96"/>
      <c r="H138" s="96">
        <v>6</v>
      </c>
      <c r="I138" s="96">
        <v>6</v>
      </c>
      <c r="J138" s="56" t="s">
        <v>996</v>
      </c>
      <c r="K138" s="34"/>
      <c r="L138" s="34">
        <v>927750</v>
      </c>
      <c r="M138" s="34">
        <v>943301</v>
      </c>
    </row>
    <row r="139" spans="1:13" s="2" customFormat="1" ht="49.5" customHeight="1">
      <c r="A139" s="76"/>
      <c r="B139" s="81"/>
      <c r="C139" s="80"/>
      <c r="D139" s="86"/>
      <c r="E139" s="86"/>
      <c r="F139" s="86"/>
      <c r="G139" s="96"/>
      <c r="H139" s="96"/>
      <c r="I139" s="96"/>
      <c r="J139" s="56" t="s">
        <v>1000</v>
      </c>
      <c r="K139" s="34"/>
      <c r="L139" s="34">
        <v>27152</v>
      </c>
      <c r="M139" s="34">
        <v>26172</v>
      </c>
    </row>
    <row r="140" spans="1:13" s="2" customFormat="1" ht="49.5" customHeight="1">
      <c r="A140" s="76" t="s">
        <v>193</v>
      </c>
      <c r="B140" s="81" t="s">
        <v>18</v>
      </c>
      <c r="C140" s="80" t="s">
        <v>209</v>
      </c>
      <c r="D140" s="86" t="s">
        <v>342</v>
      </c>
      <c r="E140" s="86" t="s">
        <v>211</v>
      </c>
      <c r="F140" s="86" t="s">
        <v>307</v>
      </c>
      <c r="G140" s="96"/>
      <c r="H140" s="96">
        <v>1</v>
      </c>
      <c r="I140" s="96">
        <v>1</v>
      </c>
      <c r="J140" s="56" t="s">
        <v>994</v>
      </c>
      <c r="K140" s="34"/>
      <c r="L140" s="34">
        <v>13794</v>
      </c>
      <c r="M140" s="34">
        <v>13999</v>
      </c>
    </row>
    <row r="141" spans="1:13" s="2" customFormat="1" ht="49.5" customHeight="1">
      <c r="A141" s="76"/>
      <c r="B141" s="81"/>
      <c r="C141" s="80"/>
      <c r="D141" s="86"/>
      <c r="E141" s="86"/>
      <c r="F141" s="86"/>
      <c r="G141" s="96"/>
      <c r="H141" s="96"/>
      <c r="I141" s="96"/>
      <c r="J141" s="56" t="s">
        <v>999</v>
      </c>
      <c r="K141" s="34"/>
      <c r="L141" s="34">
        <v>407</v>
      </c>
      <c r="M141" s="34">
        <v>413</v>
      </c>
    </row>
    <row r="142" spans="1:13" s="2" customFormat="1" ht="49.5" customHeight="1">
      <c r="A142" s="76" t="s">
        <v>197</v>
      </c>
      <c r="B142" s="81" t="s">
        <v>18</v>
      </c>
      <c r="C142" s="80" t="s">
        <v>209</v>
      </c>
      <c r="D142" s="86" t="s">
        <v>343</v>
      </c>
      <c r="E142" s="86" t="s">
        <v>211</v>
      </c>
      <c r="F142" s="86" t="s">
        <v>307</v>
      </c>
      <c r="G142" s="96"/>
      <c r="H142" s="96">
        <v>8</v>
      </c>
      <c r="I142" s="96">
        <v>8</v>
      </c>
      <c r="J142" s="56" t="s">
        <v>994</v>
      </c>
      <c r="K142" s="34"/>
      <c r="L142" s="34">
        <v>1021767</v>
      </c>
      <c r="M142" s="34">
        <v>1034107</v>
      </c>
    </row>
    <row r="143" spans="1:13" s="2" customFormat="1" ht="49.5" customHeight="1">
      <c r="A143" s="76"/>
      <c r="B143" s="81"/>
      <c r="C143" s="80"/>
      <c r="D143" s="86"/>
      <c r="E143" s="86"/>
      <c r="F143" s="86"/>
      <c r="G143" s="96"/>
      <c r="H143" s="96"/>
      <c r="I143" s="96"/>
      <c r="J143" s="56" t="s">
        <v>999</v>
      </c>
      <c r="K143" s="34"/>
      <c r="L143" s="34">
        <v>23901</v>
      </c>
      <c r="M143" s="34">
        <v>24198</v>
      </c>
    </row>
    <row r="144" spans="1:13" s="2" customFormat="1" ht="49.5" customHeight="1">
      <c r="A144" s="76" t="s">
        <v>202</v>
      </c>
      <c r="B144" s="81" t="s">
        <v>18</v>
      </c>
      <c r="C144" s="80" t="s">
        <v>209</v>
      </c>
      <c r="D144" s="86" t="s">
        <v>344</v>
      </c>
      <c r="E144" s="86" t="s">
        <v>211</v>
      </c>
      <c r="F144" s="86" t="s">
        <v>307</v>
      </c>
      <c r="G144" s="96"/>
      <c r="H144" s="96">
        <v>22</v>
      </c>
      <c r="I144" s="96">
        <v>22</v>
      </c>
      <c r="J144" s="56" t="s">
        <v>994</v>
      </c>
      <c r="K144" s="34"/>
      <c r="L144" s="34">
        <v>3345381</v>
      </c>
      <c r="M144" s="34">
        <v>3464829</v>
      </c>
    </row>
    <row r="145" spans="1:13" s="2" customFormat="1" ht="49.5" customHeight="1">
      <c r="A145" s="76"/>
      <c r="B145" s="81"/>
      <c r="C145" s="80"/>
      <c r="D145" s="86"/>
      <c r="E145" s="86"/>
      <c r="F145" s="86"/>
      <c r="G145" s="96"/>
      <c r="H145" s="96"/>
      <c r="I145" s="96"/>
      <c r="J145" s="56" t="s">
        <v>999</v>
      </c>
      <c r="K145" s="34"/>
      <c r="L145" s="34">
        <v>81221</v>
      </c>
      <c r="M145" s="34">
        <v>81859</v>
      </c>
    </row>
    <row r="146" spans="1:13" s="2" customFormat="1" ht="49.5" customHeight="1">
      <c r="A146" s="76" t="s">
        <v>206</v>
      </c>
      <c r="B146" s="81" t="s">
        <v>18</v>
      </c>
      <c r="C146" s="80" t="s">
        <v>209</v>
      </c>
      <c r="D146" s="86" t="s">
        <v>345</v>
      </c>
      <c r="E146" s="86" t="s">
        <v>211</v>
      </c>
      <c r="F146" s="86" t="s">
        <v>307</v>
      </c>
      <c r="G146" s="96"/>
      <c r="H146" s="96">
        <v>1</v>
      </c>
      <c r="I146" s="96">
        <v>1</v>
      </c>
      <c r="J146" s="56" t="s">
        <v>994</v>
      </c>
      <c r="K146" s="34"/>
      <c r="L146" s="34">
        <v>13794</v>
      </c>
      <c r="M146" s="34">
        <v>13999</v>
      </c>
    </row>
    <row r="147" spans="1:13" s="2" customFormat="1" ht="49.5" customHeight="1">
      <c r="A147" s="76"/>
      <c r="B147" s="81"/>
      <c r="C147" s="80"/>
      <c r="D147" s="86"/>
      <c r="E147" s="86"/>
      <c r="F147" s="86"/>
      <c r="G147" s="96"/>
      <c r="H147" s="96"/>
      <c r="I147" s="96"/>
      <c r="J147" s="56" t="s">
        <v>999</v>
      </c>
      <c r="K147" s="34"/>
      <c r="L147" s="34">
        <v>407</v>
      </c>
      <c r="M147" s="34">
        <v>413</v>
      </c>
    </row>
    <row r="148" spans="1:13" s="2" customFormat="1" ht="49.5" customHeight="1">
      <c r="A148" s="76" t="s">
        <v>208</v>
      </c>
      <c r="B148" s="81" t="s">
        <v>18</v>
      </c>
      <c r="C148" s="80" t="s">
        <v>209</v>
      </c>
      <c r="D148" s="86" t="s">
        <v>346</v>
      </c>
      <c r="E148" s="86" t="s">
        <v>211</v>
      </c>
      <c r="F148" s="86" t="s">
        <v>307</v>
      </c>
      <c r="G148" s="96"/>
      <c r="H148" s="96">
        <v>15</v>
      </c>
      <c r="I148" s="96">
        <v>15</v>
      </c>
      <c r="J148" s="56" t="s">
        <v>994</v>
      </c>
      <c r="K148" s="34"/>
      <c r="L148" s="34">
        <v>2328048</v>
      </c>
      <c r="M148" s="34">
        <v>2424158</v>
      </c>
    </row>
    <row r="149" spans="1:13" s="2" customFormat="1" ht="49.5" customHeight="1">
      <c r="A149" s="76"/>
      <c r="B149" s="81"/>
      <c r="C149" s="80"/>
      <c r="D149" s="86"/>
      <c r="E149" s="86"/>
      <c r="F149" s="86"/>
      <c r="G149" s="96"/>
      <c r="H149" s="96"/>
      <c r="I149" s="96"/>
      <c r="J149" s="56" t="s">
        <v>999</v>
      </c>
      <c r="K149" s="34"/>
      <c r="L149" s="34">
        <v>53249</v>
      </c>
      <c r="M149" s="34">
        <v>53549</v>
      </c>
    </row>
    <row r="150" spans="1:13" s="2" customFormat="1" ht="49.5" customHeight="1">
      <c r="A150" s="76" t="s">
        <v>213</v>
      </c>
      <c r="B150" s="81" t="s">
        <v>18</v>
      </c>
      <c r="C150" s="80" t="s">
        <v>209</v>
      </c>
      <c r="D150" s="86" t="s">
        <v>347</v>
      </c>
      <c r="E150" s="86" t="s">
        <v>211</v>
      </c>
      <c r="F150" s="86" t="s">
        <v>307</v>
      </c>
      <c r="G150" s="96"/>
      <c r="H150" s="96">
        <v>8</v>
      </c>
      <c r="I150" s="96">
        <v>8</v>
      </c>
      <c r="J150" s="56" t="s">
        <v>994</v>
      </c>
      <c r="K150" s="34"/>
      <c r="L150" s="34">
        <v>846578</v>
      </c>
      <c r="M150" s="34">
        <v>867354</v>
      </c>
    </row>
    <row r="151" spans="1:13" s="2" customFormat="1" ht="49.5" customHeight="1">
      <c r="A151" s="76"/>
      <c r="B151" s="81"/>
      <c r="C151" s="80"/>
      <c r="D151" s="86"/>
      <c r="E151" s="86"/>
      <c r="F151" s="86"/>
      <c r="G151" s="96"/>
      <c r="H151" s="96"/>
      <c r="I151" s="96"/>
      <c r="J151" s="56" t="s">
        <v>999</v>
      </c>
      <c r="K151" s="34"/>
      <c r="L151" s="34">
        <v>57804</v>
      </c>
      <c r="M151" s="34">
        <v>36096</v>
      </c>
    </row>
    <row r="152" spans="1:13" s="2" customFormat="1" ht="39.75" customHeight="1">
      <c r="A152" s="76" t="s">
        <v>215</v>
      </c>
      <c r="B152" s="81" t="s">
        <v>18</v>
      </c>
      <c r="C152" s="80" t="s">
        <v>209</v>
      </c>
      <c r="D152" s="86" t="s">
        <v>348</v>
      </c>
      <c r="E152" s="86" t="s">
        <v>211</v>
      </c>
      <c r="F152" s="86" t="s">
        <v>307</v>
      </c>
      <c r="G152" s="96"/>
      <c r="H152" s="96">
        <v>33</v>
      </c>
      <c r="I152" s="96">
        <v>33</v>
      </c>
      <c r="J152" s="56" t="s">
        <v>994</v>
      </c>
      <c r="K152" s="34"/>
      <c r="L152" s="34">
        <v>4089581</v>
      </c>
      <c r="M152" s="34">
        <v>4152644</v>
      </c>
    </row>
    <row r="153" spans="1:13" s="2" customFormat="1" ht="34.5" customHeight="1">
      <c r="A153" s="76"/>
      <c r="B153" s="81"/>
      <c r="C153" s="80"/>
      <c r="D153" s="86"/>
      <c r="E153" s="86"/>
      <c r="F153" s="86"/>
      <c r="G153" s="96"/>
      <c r="H153" s="96"/>
      <c r="I153" s="96"/>
      <c r="J153" s="56" t="s">
        <v>999</v>
      </c>
      <c r="K153" s="34"/>
      <c r="L153" s="34">
        <v>140477</v>
      </c>
      <c r="M153" s="34">
        <v>119856</v>
      </c>
    </row>
    <row r="154" spans="1:13" s="2" customFormat="1" ht="41.25" customHeight="1">
      <c r="A154" s="76" t="s">
        <v>217</v>
      </c>
      <c r="B154" s="81" t="s">
        <v>18</v>
      </c>
      <c r="C154" s="80" t="s">
        <v>209</v>
      </c>
      <c r="D154" s="86" t="s">
        <v>349</v>
      </c>
      <c r="E154" s="86" t="s">
        <v>211</v>
      </c>
      <c r="F154" s="86" t="s">
        <v>307</v>
      </c>
      <c r="G154" s="96">
        <v>273</v>
      </c>
      <c r="H154" s="96">
        <v>266</v>
      </c>
      <c r="I154" s="96">
        <v>264</v>
      </c>
      <c r="J154" s="56" t="s">
        <v>994</v>
      </c>
      <c r="K154" s="34">
        <v>31107661</v>
      </c>
      <c r="L154" s="34">
        <v>32083348</v>
      </c>
      <c r="M154" s="34">
        <v>32560741</v>
      </c>
    </row>
    <row r="155" spans="1:13" s="2" customFormat="1" ht="49.5" customHeight="1">
      <c r="A155" s="76"/>
      <c r="B155" s="81"/>
      <c r="C155" s="80"/>
      <c r="D155" s="86"/>
      <c r="E155" s="86"/>
      <c r="F155" s="86"/>
      <c r="G155" s="96"/>
      <c r="H155" s="96"/>
      <c r="I155" s="96"/>
      <c r="J155" s="56" t="s">
        <v>999</v>
      </c>
      <c r="K155" s="34">
        <v>960459</v>
      </c>
      <c r="L155" s="34">
        <v>905421</v>
      </c>
      <c r="M155" s="34">
        <v>910125</v>
      </c>
    </row>
    <row r="156" spans="1:13" s="2" customFormat="1" ht="34.5" customHeight="1">
      <c r="A156" s="76" t="s">
        <v>219</v>
      </c>
      <c r="B156" s="81" t="s">
        <v>18</v>
      </c>
      <c r="C156" s="80" t="s">
        <v>209</v>
      </c>
      <c r="D156" s="86" t="s">
        <v>350</v>
      </c>
      <c r="E156" s="86" t="s">
        <v>211</v>
      </c>
      <c r="F156" s="86" t="s">
        <v>307</v>
      </c>
      <c r="G156" s="96">
        <v>3</v>
      </c>
      <c r="H156" s="96">
        <v>3</v>
      </c>
      <c r="I156" s="96">
        <v>3</v>
      </c>
      <c r="J156" s="56" t="s">
        <v>994</v>
      </c>
      <c r="K156" s="34">
        <v>594645</v>
      </c>
      <c r="L156" s="34">
        <v>634322</v>
      </c>
      <c r="M156" s="34">
        <v>641983</v>
      </c>
    </row>
    <row r="157" spans="1:13" s="2" customFormat="1" ht="36" customHeight="1">
      <c r="A157" s="76"/>
      <c r="B157" s="81"/>
      <c r="C157" s="80"/>
      <c r="D157" s="86"/>
      <c r="E157" s="86"/>
      <c r="F157" s="86"/>
      <c r="G157" s="96"/>
      <c r="H157" s="96"/>
      <c r="I157" s="96"/>
      <c r="J157" s="56" t="s">
        <v>999</v>
      </c>
      <c r="K157" s="34">
        <v>14985</v>
      </c>
      <c r="L157" s="34">
        <v>14838</v>
      </c>
      <c r="M157" s="34">
        <v>15022</v>
      </c>
    </row>
    <row r="158" spans="1:13" s="2" customFormat="1" ht="49.5" customHeight="1">
      <c r="A158" s="76" t="s">
        <v>221</v>
      </c>
      <c r="B158" s="81" t="s">
        <v>18</v>
      </c>
      <c r="C158" s="80" t="s">
        <v>209</v>
      </c>
      <c r="D158" s="86" t="s">
        <v>351</v>
      </c>
      <c r="E158" s="86" t="s">
        <v>211</v>
      </c>
      <c r="F158" s="86" t="s">
        <v>307</v>
      </c>
      <c r="G158" s="96">
        <v>95</v>
      </c>
      <c r="H158" s="96">
        <v>87</v>
      </c>
      <c r="I158" s="96">
        <v>86</v>
      </c>
      <c r="J158" s="56" t="s">
        <v>994</v>
      </c>
      <c r="K158" s="34">
        <v>10575952</v>
      </c>
      <c r="L158" s="34">
        <v>10583032</v>
      </c>
      <c r="M158" s="34">
        <v>10543793</v>
      </c>
    </row>
    <row r="159" spans="1:13" s="2" customFormat="1" ht="49.5" customHeight="1">
      <c r="A159" s="76"/>
      <c r="B159" s="81"/>
      <c r="C159" s="80"/>
      <c r="D159" s="86"/>
      <c r="E159" s="86"/>
      <c r="F159" s="86"/>
      <c r="G159" s="96"/>
      <c r="H159" s="96"/>
      <c r="I159" s="96"/>
      <c r="J159" s="56" t="s">
        <v>999</v>
      </c>
      <c r="K159" s="34">
        <v>341816</v>
      </c>
      <c r="L159" s="34">
        <v>292598</v>
      </c>
      <c r="M159" s="34">
        <v>291569</v>
      </c>
    </row>
    <row r="160" spans="1:13" s="2" customFormat="1" ht="34.5" customHeight="1">
      <c r="A160" s="82">
        <v>57</v>
      </c>
      <c r="B160" s="81" t="s">
        <v>18</v>
      </c>
      <c r="C160" s="80" t="s">
        <v>209</v>
      </c>
      <c r="D160" s="86" t="s">
        <v>352</v>
      </c>
      <c r="E160" s="86" t="s">
        <v>211</v>
      </c>
      <c r="F160" s="86" t="s">
        <v>307</v>
      </c>
      <c r="G160" s="96">
        <v>17</v>
      </c>
      <c r="H160" s="96">
        <v>17</v>
      </c>
      <c r="I160" s="96">
        <v>17</v>
      </c>
      <c r="J160" s="56" t="s">
        <v>994</v>
      </c>
      <c r="K160" s="34">
        <v>1892539</v>
      </c>
      <c r="L160" s="34">
        <v>2067949</v>
      </c>
      <c r="M160" s="34">
        <v>2084238</v>
      </c>
    </row>
    <row r="161" spans="1:13" s="2" customFormat="1" ht="36" customHeight="1">
      <c r="A161" s="82"/>
      <c r="B161" s="81"/>
      <c r="C161" s="80"/>
      <c r="D161" s="86"/>
      <c r="E161" s="86"/>
      <c r="F161" s="86"/>
      <c r="G161" s="96"/>
      <c r="H161" s="96"/>
      <c r="I161" s="96"/>
      <c r="J161" s="56" t="s">
        <v>999</v>
      </c>
      <c r="K161" s="34">
        <v>61167</v>
      </c>
      <c r="L161" s="34">
        <v>57174</v>
      </c>
      <c r="M161" s="34">
        <v>57635</v>
      </c>
    </row>
    <row r="162" spans="1:13" s="2" customFormat="1" ht="31.5" customHeight="1">
      <c r="A162" s="82">
        <v>58</v>
      </c>
      <c r="B162" s="81" t="s">
        <v>18</v>
      </c>
      <c r="C162" s="80" t="s">
        <v>209</v>
      </c>
      <c r="D162" s="86" t="s">
        <v>353</v>
      </c>
      <c r="E162" s="86" t="s">
        <v>211</v>
      </c>
      <c r="F162" s="86" t="s">
        <v>307</v>
      </c>
      <c r="G162" s="96">
        <v>1</v>
      </c>
      <c r="H162" s="96">
        <v>1</v>
      </c>
      <c r="I162" s="96">
        <v>1</v>
      </c>
      <c r="J162" s="56" t="s">
        <v>994</v>
      </c>
      <c r="K162" s="34">
        <v>184300</v>
      </c>
      <c r="L162" s="34">
        <v>201380</v>
      </c>
      <c r="M162" s="34">
        <v>202966</v>
      </c>
    </row>
    <row r="163" spans="1:13" s="2" customFormat="1" ht="49.5" customHeight="1">
      <c r="A163" s="82"/>
      <c r="B163" s="81"/>
      <c r="C163" s="80"/>
      <c r="D163" s="86"/>
      <c r="E163" s="86"/>
      <c r="F163" s="86"/>
      <c r="G163" s="96"/>
      <c r="H163" s="96"/>
      <c r="I163" s="96"/>
      <c r="J163" s="56" t="s">
        <v>999</v>
      </c>
      <c r="K163" s="34">
        <v>5957</v>
      </c>
      <c r="L163" s="34">
        <v>5568</v>
      </c>
      <c r="M163" s="34">
        <v>5613</v>
      </c>
    </row>
    <row r="164" spans="1:13" s="2" customFormat="1" ht="34.5" customHeight="1">
      <c r="A164" s="82">
        <v>59</v>
      </c>
      <c r="B164" s="81" t="s">
        <v>18</v>
      </c>
      <c r="C164" s="80" t="s">
        <v>209</v>
      </c>
      <c r="D164" s="86" t="s">
        <v>354</v>
      </c>
      <c r="E164" s="86" t="s">
        <v>211</v>
      </c>
      <c r="F164" s="86" t="s">
        <v>307</v>
      </c>
      <c r="G164" s="96">
        <v>115</v>
      </c>
      <c r="H164" s="96">
        <v>115</v>
      </c>
      <c r="I164" s="96">
        <v>115</v>
      </c>
      <c r="J164" s="56" t="s">
        <v>994</v>
      </c>
      <c r="K164" s="34">
        <v>9308973</v>
      </c>
      <c r="L164" s="34">
        <v>9834712</v>
      </c>
      <c r="M164" s="34">
        <v>9972310</v>
      </c>
    </row>
    <row r="165" spans="1:13" s="2" customFormat="1" ht="49.5" customHeight="1">
      <c r="A165" s="82"/>
      <c r="B165" s="81"/>
      <c r="C165" s="80"/>
      <c r="D165" s="86"/>
      <c r="E165" s="86"/>
      <c r="F165" s="86"/>
      <c r="G165" s="96"/>
      <c r="H165" s="96"/>
      <c r="I165" s="96"/>
      <c r="J165" s="56" t="s">
        <v>999</v>
      </c>
      <c r="K165" s="34">
        <v>395658</v>
      </c>
      <c r="L165" s="34">
        <v>370210</v>
      </c>
      <c r="M165" s="34">
        <v>375510</v>
      </c>
    </row>
    <row r="166" spans="1:13" s="2" customFormat="1" ht="34.5" customHeight="1">
      <c r="A166" s="82">
        <v>60</v>
      </c>
      <c r="B166" s="81" t="s">
        <v>18</v>
      </c>
      <c r="C166" s="80" t="s">
        <v>209</v>
      </c>
      <c r="D166" s="86" t="s">
        <v>355</v>
      </c>
      <c r="E166" s="86" t="s">
        <v>211</v>
      </c>
      <c r="F166" s="86" t="s">
        <v>307</v>
      </c>
      <c r="G166" s="96">
        <v>1</v>
      </c>
      <c r="H166" s="96">
        <v>1</v>
      </c>
      <c r="I166" s="96">
        <v>1</v>
      </c>
      <c r="J166" s="56" t="s">
        <v>994</v>
      </c>
      <c r="K166" s="34">
        <v>140300</v>
      </c>
      <c r="L166" s="34">
        <v>145666</v>
      </c>
      <c r="M166" s="34">
        <v>147962</v>
      </c>
    </row>
    <row r="167" spans="1:13" s="2" customFormat="1" ht="49.5" customHeight="1">
      <c r="A167" s="82"/>
      <c r="B167" s="81"/>
      <c r="C167" s="80"/>
      <c r="D167" s="86"/>
      <c r="E167" s="86"/>
      <c r="F167" s="86"/>
      <c r="G167" s="96"/>
      <c r="H167" s="96"/>
      <c r="I167" s="96"/>
      <c r="J167" s="56" t="s">
        <v>999</v>
      </c>
      <c r="K167" s="34">
        <v>5758</v>
      </c>
      <c r="L167" s="34">
        <v>5402</v>
      </c>
      <c r="M167" s="34">
        <v>5487</v>
      </c>
    </row>
    <row r="168" spans="1:13" s="2" customFormat="1" ht="27.75" customHeight="1">
      <c r="A168" s="82">
        <v>61</v>
      </c>
      <c r="B168" s="81" t="s">
        <v>18</v>
      </c>
      <c r="C168" s="80" t="s">
        <v>209</v>
      </c>
      <c r="D168" s="86" t="s">
        <v>356</v>
      </c>
      <c r="E168" s="86" t="s">
        <v>211</v>
      </c>
      <c r="F168" s="86" t="s">
        <v>307</v>
      </c>
      <c r="G168" s="96">
        <v>54</v>
      </c>
      <c r="H168" s="96">
        <v>64</v>
      </c>
      <c r="I168" s="96">
        <v>63</v>
      </c>
      <c r="J168" s="56" t="s">
        <v>994</v>
      </c>
      <c r="K168" s="34">
        <v>7217777</v>
      </c>
      <c r="L168" s="34">
        <v>8176179</v>
      </c>
      <c r="M168" s="34">
        <v>8240664</v>
      </c>
    </row>
    <row r="169" spans="1:13" s="2" customFormat="1" ht="49.5" customHeight="1">
      <c r="A169" s="82"/>
      <c r="B169" s="81"/>
      <c r="C169" s="80"/>
      <c r="D169" s="86"/>
      <c r="E169" s="86"/>
      <c r="F169" s="86"/>
      <c r="G169" s="96"/>
      <c r="H169" s="96"/>
      <c r="I169" s="96"/>
      <c r="J169" s="56" t="s">
        <v>999</v>
      </c>
      <c r="K169" s="34">
        <v>356502</v>
      </c>
      <c r="L169" s="34">
        <v>353810</v>
      </c>
      <c r="M169" s="34">
        <v>274735</v>
      </c>
    </row>
    <row r="170" spans="1:13" s="2" customFormat="1" ht="31.5" customHeight="1">
      <c r="A170" s="82">
        <v>62</v>
      </c>
      <c r="B170" s="81" t="s">
        <v>18</v>
      </c>
      <c r="C170" s="80" t="s">
        <v>209</v>
      </c>
      <c r="D170" s="86" t="s">
        <v>357</v>
      </c>
      <c r="E170" s="86" t="s">
        <v>211</v>
      </c>
      <c r="F170" s="86" t="s">
        <v>307</v>
      </c>
      <c r="G170" s="96">
        <v>1</v>
      </c>
      <c r="H170" s="96">
        <v>1</v>
      </c>
      <c r="I170" s="96">
        <v>1</v>
      </c>
      <c r="J170" s="56" t="s">
        <v>994</v>
      </c>
      <c r="K170" s="34">
        <v>248088</v>
      </c>
      <c r="L170" s="34">
        <v>237238</v>
      </c>
      <c r="M170" s="34">
        <v>241875</v>
      </c>
    </row>
    <row r="171" spans="1:13" s="2" customFormat="1" ht="49.5" customHeight="1">
      <c r="A171" s="82"/>
      <c r="B171" s="81"/>
      <c r="C171" s="80"/>
      <c r="D171" s="86"/>
      <c r="E171" s="86"/>
      <c r="F171" s="86"/>
      <c r="G171" s="96"/>
      <c r="H171" s="96"/>
      <c r="I171" s="96"/>
      <c r="J171" s="56" t="s">
        <v>999</v>
      </c>
      <c r="K171" s="34">
        <v>7145</v>
      </c>
      <c r="L171" s="34">
        <v>6797</v>
      </c>
      <c r="M171" s="34">
        <v>6930</v>
      </c>
    </row>
    <row r="172" spans="1:13" s="2" customFormat="1" ht="29.25" customHeight="1">
      <c r="A172" s="82">
        <v>63</v>
      </c>
      <c r="B172" s="81" t="s">
        <v>18</v>
      </c>
      <c r="C172" s="80" t="s">
        <v>209</v>
      </c>
      <c r="D172" s="86" t="s">
        <v>358</v>
      </c>
      <c r="E172" s="86" t="s">
        <v>211</v>
      </c>
      <c r="F172" s="86" t="s">
        <v>307</v>
      </c>
      <c r="G172" s="96">
        <v>32</v>
      </c>
      <c r="H172" s="96">
        <v>46</v>
      </c>
      <c r="I172" s="96">
        <v>45</v>
      </c>
      <c r="J172" s="56" t="s">
        <v>994</v>
      </c>
      <c r="K172" s="34">
        <v>2314142</v>
      </c>
      <c r="L172" s="34">
        <v>3515735</v>
      </c>
      <c r="M172" s="34">
        <v>3488410</v>
      </c>
    </row>
    <row r="173" spans="1:13" s="2" customFormat="1" ht="49.5" customHeight="1">
      <c r="A173" s="82"/>
      <c r="B173" s="81"/>
      <c r="C173" s="80"/>
      <c r="D173" s="86"/>
      <c r="E173" s="86"/>
      <c r="F173" s="86"/>
      <c r="G173" s="96"/>
      <c r="H173" s="96"/>
      <c r="I173" s="96"/>
      <c r="J173" s="56" t="s">
        <v>999</v>
      </c>
      <c r="K173" s="34">
        <v>112651</v>
      </c>
      <c r="L173" s="34">
        <v>149902</v>
      </c>
      <c r="M173" s="34">
        <v>148757</v>
      </c>
    </row>
    <row r="174" spans="1:13" s="2" customFormat="1" ht="49.5" customHeight="1">
      <c r="A174" s="82">
        <v>64</v>
      </c>
      <c r="B174" s="81" t="s">
        <v>18</v>
      </c>
      <c r="C174" s="80" t="s">
        <v>209</v>
      </c>
      <c r="D174" s="86" t="s">
        <v>359</v>
      </c>
      <c r="E174" s="86" t="s">
        <v>211</v>
      </c>
      <c r="F174" s="86" t="s">
        <v>307</v>
      </c>
      <c r="G174" s="96">
        <v>1</v>
      </c>
      <c r="H174" s="96"/>
      <c r="I174" s="96"/>
      <c r="J174" s="56" t="s">
        <v>994</v>
      </c>
      <c r="K174" s="34">
        <v>17624</v>
      </c>
      <c r="L174" s="34">
        <v>0</v>
      </c>
      <c r="M174" s="34">
        <v>0</v>
      </c>
    </row>
    <row r="175" spans="1:13" s="2" customFormat="1" ht="49.5" customHeight="1">
      <c r="A175" s="82"/>
      <c r="B175" s="81"/>
      <c r="C175" s="80"/>
      <c r="D175" s="86"/>
      <c r="E175" s="86"/>
      <c r="F175" s="86"/>
      <c r="G175" s="96"/>
      <c r="H175" s="96"/>
      <c r="I175" s="96"/>
      <c r="J175" s="56" t="s">
        <v>999</v>
      </c>
      <c r="K175" s="34">
        <v>858</v>
      </c>
      <c r="L175" s="34">
        <v>0</v>
      </c>
      <c r="M175" s="34">
        <v>0</v>
      </c>
    </row>
    <row r="176" spans="1:13" s="2" customFormat="1" ht="38.25" customHeight="1">
      <c r="A176" s="82">
        <v>65</v>
      </c>
      <c r="B176" s="81" t="s">
        <v>18</v>
      </c>
      <c r="C176" s="80" t="s">
        <v>209</v>
      </c>
      <c r="D176" s="86" t="s">
        <v>360</v>
      </c>
      <c r="E176" s="86" t="s">
        <v>211</v>
      </c>
      <c r="F176" s="86" t="s">
        <v>307</v>
      </c>
      <c r="G176" s="96">
        <v>29</v>
      </c>
      <c r="H176" s="96">
        <v>34</v>
      </c>
      <c r="I176" s="96">
        <v>33</v>
      </c>
      <c r="J176" s="56" t="s">
        <v>994</v>
      </c>
      <c r="K176" s="34">
        <v>3077777</v>
      </c>
      <c r="L176" s="34">
        <v>3663783</v>
      </c>
      <c r="M176" s="34">
        <v>3643294</v>
      </c>
    </row>
    <row r="177" spans="1:13" s="2" customFormat="1" ht="49.5" customHeight="1">
      <c r="A177" s="82"/>
      <c r="B177" s="81"/>
      <c r="C177" s="80"/>
      <c r="D177" s="86"/>
      <c r="E177" s="86"/>
      <c r="F177" s="86"/>
      <c r="G177" s="96"/>
      <c r="H177" s="96"/>
      <c r="I177" s="96"/>
      <c r="J177" s="56" t="s">
        <v>999</v>
      </c>
      <c r="K177" s="34">
        <v>304163</v>
      </c>
      <c r="L177" s="34">
        <v>250161</v>
      </c>
      <c r="M177" s="34">
        <v>151617</v>
      </c>
    </row>
    <row r="178" spans="1:13" s="2" customFormat="1" ht="29.25" customHeight="1">
      <c r="A178" s="82">
        <v>66</v>
      </c>
      <c r="B178" s="81" t="s">
        <v>18</v>
      </c>
      <c r="C178" s="80" t="s">
        <v>209</v>
      </c>
      <c r="D178" s="86" t="s">
        <v>361</v>
      </c>
      <c r="E178" s="86" t="s">
        <v>211</v>
      </c>
      <c r="F178" s="86" t="s">
        <v>307</v>
      </c>
      <c r="G178" s="96">
        <v>252</v>
      </c>
      <c r="H178" s="96">
        <v>262</v>
      </c>
      <c r="I178" s="96">
        <v>261</v>
      </c>
      <c r="J178" s="56" t="s">
        <v>994</v>
      </c>
      <c r="K178" s="34">
        <v>25116388</v>
      </c>
      <c r="L178" s="34">
        <v>27422717</v>
      </c>
      <c r="M178" s="34">
        <v>27712115</v>
      </c>
    </row>
    <row r="179" spans="1:13" s="2" customFormat="1" ht="49.5" customHeight="1">
      <c r="A179" s="82"/>
      <c r="B179" s="81"/>
      <c r="C179" s="80"/>
      <c r="D179" s="86"/>
      <c r="E179" s="86"/>
      <c r="F179" s="86"/>
      <c r="G179" s="96"/>
      <c r="H179" s="96"/>
      <c r="I179" s="96"/>
      <c r="J179" s="56" t="s">
        <v>999</v>
      </c>
      <c r="K179" s="34">
        <v>1301392</v>
      </c>
      <c r="L179" s="34">
        <v>1114097</v>
      </c>
      <c r="M179" s="34">
        <v>949003</v>
      </c>
    </row>
    <row r="180" spans="1:13" s="2" customFormat="1" ht="49.5" customHeight="1">
      <c r="A180" s="82">
        <v>67</v>
      </c>
      <c r="B180" s="81" t="s">
        <v>18</v>
      </c>
      <c r="C180" s="80" t="s">
        <v>209</v>
      </c>
      <c r="D180" s="86" t="s">
        <v>362</v>
      </c>
      <c r="E180" s="86" t="s">
        <v>211</v>
      </c>
      <c r="F180" s="86" t="s">
        <v>307</v>
      </c>
      <c r="G180" s="96">
        <v>58</v>
      </c>
      <c r="H180" s="96">
        <v>58</v>
      </c>
      <c r="I180" s="96">
        <v>56</v>
      </c>
      <c r="J180" s="56" t="s">
        <v>994</v>
      </c>
      <c r="K180" s="34">
        <v>6456897</v>
      </c>
      <c r="L180" s="34">
        <v>7055355</v>
      </c>
      <c r="M180" s="34">
        <v>6865726</v>
      </c>
    </row>
    <row r="181" spans="1:13" s="2" customFormat="1" ht="49.5" customHeight="1">
      <c r="A181" s="82"/>
      <c r="B181" s="81"/>
      <c r="C181" s="80"/>
      <c r="D181" s="86"/>
      <c r="E181" s="86"/>
      <c r="F181" s="86"/>
      <c r="G181" s="96"/>
      <c r="H181" s="96"/>
      <c r="I181" s="96"/>
      <c r="J181" s="56" t="s">
        <v>999</v>
      </c>
      <c r="K181" s="34">
        <v>208688</v>
      </c>
      <c r="L181" s="34">
        <v>195065</v>
      </c>
      <c r="M181" s="34">
        <v>189858</v>
      </c>
    </row>
    <row r="182" spans="1:13" s="2" customFormat="1" ht="31.5" customHeight="1">
      <c r="A182" s="82">
        <v>68</v>
      </c>
      <c r="B182" s="81" t="s">
        <v>18</v>
      </c>
      <c r="C182" s="80" t="s">
        <v>209</v>
      </c>
      <c r="D182" s="86" t="s">
        <v>363</v>
      </c>
      <c r="E182" s="86" t="s">
        <v>211</v>
      </c>
      <c r="F182" s="86" t="s">
        <v>307</v>
      </c>
      <c r="G182" s="96">
        <v>5</v>
      </c>
      <c r="H182" s="96">
        <v>5</v>
      </c>
      <c r="I182" s="96">
        <v>5</v>
      </c>
      <c r="J182" s="56" t="s">
        <v>994</v>
      </c>
      <c r="K182" s="34">
        <v>135654</v>
      </c>
      <c r="L182" s="34">
        <v>148227</v>
      </c>
      <c r="M182" s="34">
        <v>149394</v>
      </c>
    </row>
    <row r="183" spans="1:13" s="2" customFormat="1" ht="49.5" customHeight="1">
      <c r="A183" s="82"/>
      <c r="B183" s="81"/>
      <c r="C183" s="80"/>
      <c r="D183" s="86"/>
      <c r="E183" s="86"/>
      <c r="F183" s="86"/>
      <c r="G183" s="96"/>
      <c r="H183" s="96"/>
      <c r="I183" s="96"/>
      <c r="J183" s="56" t="s">
        <v>999</v>
      </c>
      <c r="K183" s="34">
        <v>4384</v>
      </c>
      <c r="L183" s="34">
        <v>4098</v>
      </c>
      <c r="M183" s="34">
        <v>4131</v>
      </c>
    </row>
    <row r="184" spans="1:13" s="2" customFormat="1" ht="49.5" customHeight="1">
      <c r="A184" s="82">
        <v>69</v>
      </c>
      <c r="B184" s="81" t="s">
        <v>18</v>
      </c>
      <c r="C184" s="80" t="s">
        <v>209</v>
      </c>
      <c r="D184" s="86" t="s">
        <v>364</v>
      </c>
      <c r="E184" s="86" t="s">
        <v>211</v>
      </c>
      <c r="F184" s="86" t="s">
        <v>307</v>
      </c>
      <c r="G184" s="96">
        <v>8</v>
      </c>
      <c r="H184" s="96">
        <v>11</v>
      </c>
      <c r="I184" s="96">
        <v>11</v>
      </c>
      <c r="J184" s="56" t="s">
        <v>994</v>
      </c>
      <c r="K184" s="34">
        <v>70320</v>
      </c>
      <c r="L184" s="34">
        <v>104077</v>
      </c>
      <c r="M184" s="34">
        <v>106179</v>
      </c>
    </row>
    <row r="185" spans="1:13" s="2" customFormat="1" ht="49.5" customHeight="1">
      <c r="A185" s="82"/>
      <c r="B185" s="81"/>
      <c r="C185" s="80"/>
      <c r="D185" s="86"/>
      <c r="E185" s="86"/>
      <c r="F185" s="86"/>
      <c r="G185" s="96"/>
      <c r="H185" s="96"/>
      <c r="I185" s="96"/>
      <c r="J185" s="56" t="s">
        <v>999</v>
      </c>
      <c r="K185" s="34">
        <v>4083</v>
      </c>
      <c r="L185" s="34">
        <v>5500</v>
      </c>
      <c r="M185" s="34">
        <v>4182</v>
      </c>
    </row>
    <row r="186" spans="1:13" s="2" customFormat="1" ht="37.5" customHeight="1">
      <c r="A186" s="82">
        <v>70</v>
      </c>
      <c r="B186" s="81" t="s">
        <v>18</v>
      </c>
      <c r="C186" s="80" t="s">
        <v>209</v>
      </c>
      <c r="D186" s="86" t="s">
        <v>365</v>
      </c>
      <c r="E186" s="86" t="s">
        <v>211</v>
      </c>
      <c r="F186" s="86" t="s">
        <v>307</v>
      </c>
      <c r="G186" s="96">
        <v>1</v>
      </c>
      <c r="H186" s="96">
        <v>1</v>
      </c>
      <c r="I186" s="96">
        <v>1</v>
      </c>
      <c r="J186" s="56" t="s">
        <v>994</v>
      </c>
      <c r="K186" s="34">
        <v>184300</v>
      </c>
      <c r="L186" s="34">
        <v>201380</v>
      </c>
      <c r="M186" s="34">
        <v>202966</v>
      </c>
    </row>
    <row r="187" spans="1:13" s="2" customFormat="1" ht="49.5" customHeight="1">
      <c r="A187" s="82"/>
      <c r="B187" s="81"/>
      <c r="C187" s="80"/>
      <c r="D187" s="86"/>
      <c r="E187" s="86"/>
      <c r="F187" s="86"/>
      <c r="G187" s="96"/>
      <c r="H187" s="96"/>
      <c r="I187" s="96"/>
      <c r="J187" s="56" t="s">
        <v>999</v>
      </c>
      <c r="K187" s="34">
        <v>5957</v>
      </c>
      <c r="L187" s="34">
        <v>5568</v>
      </c>
      <c r="M187" s="34">
        <v>5613</v>
      </c>
    </row>
    <row r="188" spans="1:13" s="2" customFormat="1" ht="49.5" customHeight="1">
      <c r="A188" s="82">
        <v>71</v>
      </c>
      <c r="B188" s="81" t="s">
        <v>18</v>
      </c>
      <c r="C188" s="80" t="s">
        <v>209</v>
      </c>
      <c r="D188" s="86" t="s">
        <v>366</v>
      </c>
      <c r="E188" s="86" t="s">
        <v>211</v>
      </c>
      <c r="F188" s="86" t="s">
        <v>307</v>
      </c>
      <c r="G188" s="96">
        <v>1</v>
      </c>
      <c r="H188" s="96">
        <v>1</v>
      </c>
      <c r="I188" s="96">
        <v>1</v>
      </c>
      <c r="J188" s="56" t="s">
        <v>994</v>
      </c>
      <c r="K188" s="34">
        <v>184299</v>
      </c>
      <c r="L188" s="34">
        <v>201380</v>
      </c>
      <c r="M188" s="34">
        <v>202966</v>
      </c>
    </row>
    <row r="189" spans="1:13" s="2" customFormat="1" ht="49.5" customHeight="1">
      <c r="A189" s="82"/>
      <c r="B189" s="81"/>
      <c r="C189" s="80"/>
      <c r="D189" s="86"/>
      <c r="E189" s="86"/>
      <c r="F189" s="86"/>
      <c r="G189" s="96"/>
      <c r="H189" s="96"/>
      <c r="I189" s="96"/>
      <c r="J189" s="56" t="s">
        <v>999</v>
      </c>
      <c r="K189" s="34">
        <v>5957</v>
      </c>
      <c r="L189" s="34">
        <v>5568</v>
      </c>
      <c r="M189" s="34">
        <v>5613</v>
      </c>
    </row>
    <row r="190" spans="1:13" s="2" customFormat="1" ht="49.5" customHeight="1">
      <c r="A190" s="82">
        <v>72</v>
      </c>
      <c r="B190" s="81" t="s">
        <v>18</v>
      </c>
      <c r="C190" s="80" t="s">
        <v>209</v>
      </c>
      <c r="D190" s="86" t="s">
        <v>367</v>
      </c>
      <c r="E190" s="86" t="s">
        <v>211</v>
      </c>
      <c r="F190" s="86" t="s">
        <v>307</v>
      </c>
      <c r="G190" s="96">
        <v>102</v>
      </c>
      <c r="H190" s="96">
        <v>103</v>
      </c>
      <c r="I190" s="96">
        <v>102</v>
      </c>
      <c r="J190" s="56" t="s">
        <v>994</v>
      </c>
      <c r="K190" s="34">
        <v>12763782</v>
      </c>
      <c r="L190" s="34">
        <v>13748911</v>
      </c>
      <c r="M190" s="34">
        <v>13779863</v>
      </c>
    </row>
    <row r="191" spans="1:13" s="2" customFormat="1" ht="49.5" customHeight="1">
      <c r="A191" s="82"/>
      <c r="B191" s="81"/>
      <c r="C191" s="80"/>
      <c r="D191" s="86"/>
      <c r="E191" s="86"/>
      <c r="F191" s="86"/>
      <c r="G191" s="96"/>
      <c r="H191" s="96"/>
      <c r="I191" s="96"/>
      <c r="J191" s="56" t="s">
        <v>999</v>
      </c>
      <c r="K191" s="34">
        <v>321657</v>
      </c>
      <c r="L191" s="34">
        <v>321610</v>
      </c>
      <c r="M191" s="34">
        <v>322441</v>
      </c>
    </row>
    <row r="192" spans="1:13" s="2" customFormat="1" ht="49.5" customHeight="1">
      <c r="A192" s="82">
        <v>73</v>
      </c>
      <c r="B192" s="81" t="s">
        <v>18</v>
      </c>
      <c r="C192" s="80" t="s">
        <v>209</v>
      </c>
      <c r="D192" s="86" t="s">
        <v>368</v>
      </c>
      <c r="E192" s="86" t="s">
        <v>211</v>
      </c>
      <c r="F192" s="86" t="s">
        <v>307</v>
      </c>
      <c r="G192" s="96">
        <v>78</v>
      </c>
      <c r="H192" s="96">
        <v>78</v>
      </c>
      <c r="I192" s="96">
        <v>75</v>
      </c>
      <c r="J192" s="56" t="s">
        <v>994</v>
      </c>
      <c r="K192" s="34">
        <v>7692406</v>
      </c>
      <c r="L192" s="34">
        <v>8286525</v>
      </c>
      <c r="M192" s="34">
        <v>8384642</v>
      </c>
    </row>
    <row r="193" spans="1:13" s="2" customFormat="1" ht="49.5" customHeight="1">
      <c r="A193" s="82"/>
      <c r="B193" s="81"/>
      <c r="C193" s="80"/>
      <c r="D193" s="86"/>
      <c r="E193" s="86"/>
      <c r="F193" s="86"/>
      <c r="G193" s="96"/>
      <c r="H193" s="96"/>
      <c r="I193" s="96"/>
      <c r="J193" s="56" t="s">
        <v>999</v>
      </c>
      <c r="K193" s="34">
        <v>266357</v>
      </c>
      <c r="L193" s="34">
        <v>222739</v>
      </c>
      <c r="M193" s="34">
        <v>222739</v>
      </c>
    </row>
    <row r="194" spans="1:13" s="2" customFormat="1" ht="49.5" customHeight="1">
      <c r="A194" s="82">
        <v>74</v>
      </c>
      <c r="B194" s="81" t="s">
        <v>18</v>
      </c>
      <c r="C194" s="80" t="s">
        <v>209</v>
      </c>
      <c r="D194" s="86" t="s">
        <v>369</v>
      </c>
      <c r="E194" s="86" t="s">
        <v>211</v>
      </c>
      <c r="F194" s="86" t="s">
        <v>307</v>
      </c>
      <c r="G194" s="96">
        <v>91</v>
      </c>
      <c r="H194" s="96">
        <v>85</v>
      </c>
      <c r="I194" s="96">
        <v>85</v>
      </c>
      <c r="J194" s="56" t="s">
        <v>994</v>
      </c>
      <c r="K194" s="34">
        <v>10130648</v>
      </c>
      <c r="L194" s="34">
        <v>10339745</v>
      </c>
      <c r="M194" s="34">
        <v>10421192</v>
      </c>
    </row>
    <row r="195" spans="1:13" s="2" customFormat="1" ht="49.5" customHeight="1">
      <c r="A195" s="82"/>
      <c r="B195" s="81"/>
      <c r="C195" s="80"/>
      <c r="D195" s="86"/>
      <c r="E195" s="86"/>
      <c r="F195" s="86"/>
      <c r="G195" s="96"/>
      <c r="H195" s="96"/>
      <c r="I195" s="96"/>
      <c r="J195" s="56" t="s">
        <v>999</v>
      </c>
      <c r="K195" s="34">
        <v>327423</v>
      </c>
      <c r="L195" s="34">
        <v>285872</v>
      </c>
      <c r="M195" s="34">
        <v>288179</v>
      </c>
    </row>
    <row r="196" spans="1:13" s="2" customFormat="1" ht="49.5" customHeight="1">
      <c r="A196" s="82">
        <v>75</v>
      </c>
      <c r="B196" s="81" t="s">
        <v>18</v>
      </c>
      <c r="C196" s="80" t="s">
        <v>209</v>
      </c>
      <c r="D196" s="86" t="s">
        <v>370</v>
      </c>
      <c r="E196" s="86" t="s">
        <v>211</v>
      </c>
      <c r="F196" s="86" t="s">
        <v>307</v>
      </c>
      <c r="G196" s="96">
        <v>9</v>
      </c>
      <c r="H196" s="96">
        <v>9</v>
      </c>
      <c r="I196" s="96">
        <v>9</v>
      </c>
      <c r="J196" s="56" t="s">
        <v>994</v>
      </c>
      <c r="K196" s="34">
        <v>955172</v>
      </c>
      <c r="L196" s="34">
        <v>969825</v>
      </c>
      <c r="M196" s="34">
        <v>993626</v>
      </c>
    </row>
    <row r="197" spans="1:13" s="2" customFormat="1" ht="49.5" customHeight="1">
      <c r="A197" s="82"/>
      <c r="B197" s="81"/>
      <c r="C197" s="80"/>
      <c r="D197" s="86"/>
      <c r="E197" s="86"/>
      <c r="F197" s="86"/>
      <c r="G197" s="96"/>
      <c r="H197" s="96"/>
      <c r="I197" s="96"/>
      <c r="J197" s="56" t="s">
        <v>999</v>
      </c>
      <c r="K197" s="34">
        <v>94396</v>
      </c>
      <c r="L197" s="34">
        <v>66220</v>
      </c>
      <c r="M197" s="34">
        <v>41350</v>
      </c>
    </row>
    <row r="198" spans="1:13" s="2" customFormat="1" ht="49.5" customHeight="1">
      <c r="A198" s="82">
        <v>76</v>
      </c>
      <c r="B198" s="81" t="s">
        <v>18</v>
      </c>
      <c r="C198" s="80" t="s">
        <v>209</v>
      </c>
      <c r="D198" s="86" t="s">
        <v>371</v>
      </c>
      <c r="E198" s="86" t="s">
        <v>211</v>
      </c>
      <c r="F198" s="86" t="s">
        <v>307</v>
      </c>
      <c r="G198" s="96">
        <v>25</v>
      </c>
      <c r="H198" s="96">
        <v>15</v>
      </c>
      <c r="I198" s="96">
        <v>15</v>
      </c>
      <c r="J198" s="56" t="s">
        <v>994</v>
      </c>
      <c r="K198" s="34">
        <v>2783145</v>
      </c>
      <c r="L198" s="34">
        <v>1824661</v>
      </c>
      <c r="M198" s="34">
        <v>1839033</v>
      </c>
    </row>
    <row r="199" spans="1:13" s="2" customFormat="1" ht="49.5" customHeight="1">
      <c r="A199" s="82"/>
      <c r="B199" s="81"/>
      <c r="C199" s="80"/>
      <c r="D199" s="86"/>
      <c r="E199" s="86"/>
      <c r="F199" s="86"/>
      <c r="G199" s="96"/>
      <c r="H199" s="96"/>
      <c r="I199" s="96"/>
      <c r="J199" s="56" t="s">
        <v>999</v>
      </c>
      <c r="K199" s="34">
        <v>89952</v>
      </c>
      <c r="L199" s="34">
        <v>50448</v>
      </c>
      <c r="M199" s="34">
        <v>50855</v>
      </c>
    </row>
    <row r="200" spans="1:13" s="2" customFormat="1" ht="49.5" customHeight="1">
      <c r="A200" s="82">
        <v>77</v>
      </c>
      <c r="B200" s="81" t="s">
        <v>18</v>
      </c>
      <c r="C200" s="80" t="s">
        <v>209</v>
      </c>
      <c r="D200" s="86" t="s">
        <v>372</v>
      </c>
      <c r="E200" s="86" t="s">
        <v>211</v>
      </c>
      <c r="F200" s="86" t="s">
        <v>307</v>
      </c>
      <c r="G200" s="96">
        <v>1</v>
      </c>
      <c r="H200" s="96">
        <v>1</v>
      </c>
      <c r="I200" s="96">
        <v>1</v>
      </c>
      <c r="J200" s="56" t="s">
        <v>994</v>
      </c>
      <c r="K200" s="34">
        <v>27131</v>
      </c>
      <c r="L200" s="34">
        <v>29645</v>
      </c>
      <c r="M200" s="34">
        <v>29879</v>
      </c>
    </row>
    <row r="201" spans="1:13" s="2" customFormat="1" ht="49.5" customHeight="1">
      <c r="A201" s="82"/>
      <c r="B201" s="81"/>
      <c r="C201" s="80"/>
      <c r="D201" s="86"/>
      <c r="E201" s="86"/>
      <c r="F201" s="86"/>
      <c r="G201" s="96"/>
      <c r="H201" s="96"/>
      <c r="I201" s="96"/>
      <c r="J201" s="56" t="s">
        <v>999</v>
      </c>
      <c r="K201" s="34">
        <v>877</v>
      </c>
      <c r="L201" s="34">
        <v>820</v>
      </c>
      <c r="M201" s="34">
        <v>827</v>
      </c>
    </row>
    <row r="202" spans="1:13" s="2" customFormat="1" ht="34.5" customHeight="1">
      <c r="A202" s="82">
        <v>78</v>
      </c>
      <c r="B202" s="81" t="s">
        <v>18</v>
      </c>
      <c r="C202" s="80" t="s">
        <v>209</v>
      </c>
      <c r="D202" s="86" t="s">
        <v>373</v>
      </c>
      <c r="E202" s="86" t="s">
        <v>211</v>
      </c>
      <c r="F202" s="86" t="s">
        <v>307</v>
      </c>
      <c r="G202" s="96">
        <v>74</v>
      </c>
      <c r="H202" s="96">
        <v>74</v>
      </c>
      <c r="I202" s="96">
        <v>72</v>
      </c>
      <c r="J202" s="56" t="s">
        <v>994</v>
      </c>
      <c r="K202" s="34">
        <v>8238109</v>
      </c>
      <c r="L202" s="34">
        <v>9001660</v>
      </c>
      <c r="M202" s="34">
        <v>8827362</v>
      </c>
    </row>
    <row r="203" spans="1:13" s="2" customFormat="1" ht="36" customHeight="1">
      <c r="A203" s="82"/>
      <c r="B203" s="81"/>
      <c r="C203" s="80"/>
      <c r="D203" s="86"/>
      <c r="E203" s="86"/>
      <c r="F203" s="86"/>
      <c r="G203" s="96"/>
      <c r="H203" s="96"/>
      <c r="I203" s="96"/>
      <c r="J203" s="56" t="s">
        <v>999</v>
      </c>
      <c r="K203" s="34">
        <v>266257</v>
      </c>
      <c r="L203" s="34">
        <v>248877</v>
      </c>
      <c r="M203" s="34">
        <v>244105</v>
      </c>
    </row>
    <row r="204" spans="1:13" s="2" customFormat="1" ht="49.5" customHeight="1">
      <c r="A204" s="82">
        <v>79</v>
      </c>
      <c r="B204" s="81" t="s">
        <v>18</v>
      </c>
      <c r="C204" s="80" t="s">
        <v>209</v>
      </c>
      <c r="D204" s="86" t="s">
        <v>374</v>
      </c>
      <c r="E204" s="86" t="s">
        <v>211</v>
      </c>
      <c r="F204" s="86" t="s">
        <v>307</v>
      </c>
      <c r="G204" s="96">
        <v>2</v>
      </c>
      <c r="H204" s="96">
        <v>2</v>
      </c>
      <c r="I204" s="96">
        <v>2</v>
      </c>
      <c r="J204" s="56" t="s">
        <v>994</v>
      </c>
      <c r="K204" s="34">
        <v>24438</v>
      </c>
      <c r="L204" s="34">
        <v>28930</v>
      </c>
      <c r="M204" s="34">
        <v>29394</v>
      </c>
    </row>
    <row r="205" spans="1:13" s="2" customFormat="1" ht="49.5" customHeight="1">
      <c r="A205" s="82"/>
      <c r="B205" s="81"/>
      <c r="C205" s="80"/>
      <c r="D205" s="86"/>
      <c r="E205" s="86"/>
      <c r="F205" s="86"/>
      <c r="G205" s="96"/>
      <c r="H205" s="96"/>
      <c r="I205" s="96"/>
      <c r="J205" s="56" t="s">
        <v>999</v>
      </c>
      <c r="K205" s="34">
        <v>894</v>
      </c>
      <c r="L205" s="34">
        <v>863</v>
      </c>
      <c r="M205" s="34">
        <v>877</v>
      </c>
    </row>
    <row r="206" spans="1:13" s="2" customFormat="1" ht="49.5" customHeight="1">
      <c r="A206" s="82">
        <v>80</v>
      </c>
      <c r="B206" s="81" t="s">
        <v>18</v>
      </c>
      <c r="C206" s="80" t="s">
        <v>209</v>
      </c>
      <c r="D206" s="86" t="s">
        <v>375</v>
      </c>
      <c r="E206" s="86" t="s">
        <v>211</v>
      </c>
      <c r="F206" s="86" t="s">
        <v>307</v>
      </c>
      <c r="G206" s="96">
        <v>105</v>
      </c>
      <c r="H206" s="96">
        <v>97</v>
      </c>
      <c r="I206" s="96">
        <v>93</v>
      </c>
      <c r="J206" s="56" t="s">
        <v>994</v>
      </c>
      <c r="K206" s="34">
        <v>10355162</v>
      </c>
      <c r="L206" s="34">
        <v>10305037</v>
      </c>
      <c r="M206" s="34">
        <v>10427055</v>
      </c>
    </row>
    <row r="207" spans="1:13" s="2" customFormat="1" ht="49.5" customHeight="1">
      <c r="A207" s="82"/>
      <c r="B207" s="81"/>
      <c r="C207" s="80"/>
      <c r="D207" s="86"/>
      <c r="E207" s="86"/>
      <c r="F207" s="86"/>
      <c r="G207" s="96"/>
      <c r="H207" s="96"/>
      <c r="I207" s="96"/>
      <c r="J207" s="56" t="s">
        <v>999</v>
      </c>
      <c r="K207" s="34">
        <v>358557</v>
      </c>
      <c r="L207" s="34">
        <v>276996</v>
      </c>
      <c r="M207" s="34">
        <v>276996</v>
      </c>
    </row>
    <row r="208" spans="1:13" s="2" customFormat="1" ht="49.5" customHeight="1">
      <c r="A208" s="82">
        <v>81</v>
      </c>
      <c r="B208" s="81" t="s">
        <v>18</v>
      </c>
      <c r="C208" s="80" t="s">
        <v>209</v>
      </c>
      <c r="D208" s="86" t="s">
        <v>376</v>
      </c>
      <c r="E208" s="86" t="s">
        <v>211</v>
      </c>
      <c r="F208" s="86" t="s">
        <v>307</v>
      </c>
      <c r="G208" s="96">
        <v>95</v>
      </c>
      <c r="H208" s="96">
        <v>81</v>
      </c>
      <c r="I208" s="96">
        <v>80</v>
      </c>
      <c r="J208" s="56" t="s">
        <v>996</v>
      </c>
      <c r="K208" s="34">
        <v>14677320</v>
      </c>
      <c r="L208" s="34">
        <v>12524619</v>
      </c>
      <c r="M208" s="34">
        <v>12577349</v>
      </c>
    </row>
    <row r="209" spans="1:13" s="2" customFormat="1" ht="49.5" customHeight="1">
      <c r="A209" s="82"/>
      <c r="B209" s="81"/>
      <c r="C209" s="80"/>
      <c r="D209" s="86"/>
      <c r="E209" s="86"/>
      <c r="F209" s="86"/>
      <c r="G209" s="96"/>
      <c r="H209" s="96"/>
      <c r="I209" s="96"/>
      <c r="J209" s="56" t="s">
        <v>1000</v>
      </c>
      <c r="K209" s="34">
        <v>450000</v>
      </c>
      <c r="L209" s="34">
        <v>366543</v>
      </c>
      <c r="M209" s="34">
        <v>348960</v>
      </c>
    </row>
    <row r="210" spans="1:13" s="2" customFormat="1" ht="27" customHeight="1">
      <c r="A210" s="82">
        <v>82</v>
      </c>
      <c r="B210" s="81" t="s">
        <v>18</v>
      </c>
      <c r="C210" s="80" t="s">
        <v>209</v>
      </c>
      <c r="D210" s="86" t="s">
        <v>377</v>
      </c>
      <c r="E210" s="86" t="s">
        <v>211</v>
      </c>
      <c r="F210" s="86" t="s">
        <v>307</v>
      </c>
      <c r="G210" s="96">
        <f>132+51</f>
        <v>183</v>
      </c>
      <c r="H210" s="96">
        <f>134+46</f>
        <v>180</v>
      </c>
      <c r="I210" s="96">
        <f>133+44</f>
        <v>177</v>
      </c>
      <c r="J210" s="56" t="s">
        <v>994</v>
      </c>
      <c r="K210" s="34">
        <v>16052700</v>
      </c>
      <c r="L210" s="34">
        <v>18737488</v>
      </c>
      <c r="M210" s="34">
        <v>18854750</v>
      </c>
    </row>
    <row r="211" spans="1:13" s="2" customFormat="1" ht="30" customHeight="1">
      <c r="A211" s="82"/>
      <c r="B211" s="81"/>
      <c r="C211" s="80"/>
      <c r="D211" s="86"/>
      <c r="E211" s="86"/>
      <c r="F211" s="86"/>
      <c r="G211" s="96"/>
      <c r="H211" s="96"/>
      <c r="I211" s="96"/>
      <c r="J211" s="56" t="s">
        <v>999</v>
      </c>
      <c r="K211" s="34">
        <v>546728</v>
      </c>
      <c r="L211" s="34">
        <v>513829</v>
      </c>
      <c r="M211" s="34">
        <v>514647</v>
      </c>
    </row>
    <row r="212" spans="1:13" s="2" customFormat="1" ht="24.75" customHeight="1">
      <c r="A212" s="82">
        <v>83</v>
      </c>
      <c r="B212" s="81" t="s">
        <v>18</v>
      </c>
      <c r="C212" s="80"/>
      <c r="D212" s="86"/>
      <c r="E212" s="86"/>
      <c r="F212" s="86"/>
      <c r="G212" s="96"/>
      <c r="H212" s="96"/>
      <c r="I212" s="96"/>
      <c r="J212" s="56" t="s">
        <v>996</v>
      </c>
      <c r="K212" s="34">
        <v>7879403</v>
      </c>
      <c r="L212" s="34">
        <v>7112747</v>
      </c>
      <c r="M212" s="34">
        <v>6917542</v>
      </c>
    </row>
    <row r="213" spans="1:13" s="2" customFormat="1" ht="24" customHeight="1">
      <c r="A213" s="82"/>
      <c r="B213" s="81"/>
      <c r="C213" s="80"/>
      <c r="D213" s="86"/>
      <c r="E213" s="86"/>
      <c r="F213" s="86"/>
      <c r="G213" s="96"/>
      <c r="H213" s="96"/>
      <c r="I213" s="96"/>
      <c r="J213" s="56" t="s">
        <v>1000</v>
      </c>
      <c r="K213" s="34">
        <v>241579</v>
      </c>
      <c r="L213" s="34">
        <v>208160</v>
      </c>
      <c r="M213" s="34">
        <v>191929</v>
      </c>
    </row>
    <row r="214" spans="1:13" s="2" customFormat="1" ht="49.5" customHeight="1">
      <c r="A214" s="82">
        <v>84</v>
      </c>
      <c r="B214" s="81" t="s">
        <v>18</v>
      </c>
      <c r="C214" s="80" t="s">
        <v>209</v>
      </c>
      <c r="D214" s="86" t="s">
        <v>378</v>
      </c>
      <c r="E214" s="86" t="s">
        <v>211</v>
      </c>
      <c r="F214" s="86" t="s">
        <v>307</v>
      </c>
      <c r="G214" s="96">
        <v>1</v>
      </c>
      <c r="H214" s="96">
        <v>1</v>
      </c>
      <c r="I214" s="96">
        <v>1</v>
      </c>
      <c r="J214" s="56" t="s">
        <v>994</v>
      </c>
      <c r="K214" s="34">
        <v>10446</v>
      </c>
      <c r="L214" s="34">
        <v>13794</v>
      </c>
      <c r="M214" s="34">
        <v>13999</v>
      </c>
    </row>
    <row r="215" spans="1:13" s="2" customFormat="1" ht="49.5" customHeight="1">
      <c r="A215" s="82"/>
      <c r="B215" s="81"/>
      <c r="C215" s="80"/>
      <c r="D215" s="86"/>
      <c r="E215" s="86"/>
      <c r="F215" s="86"/>
      <c r="G215" s="96"/>
      <c r="H215" s="96"/>
      <c r="I215" s="96"/>
      <c r="J215" s="56" t="s">
        <v>999</v>
      </c>
      <c r="K215" s="34">
        <v>430</v>
      </c>
      <c r="L215" s="34">
        <v>407</v>
      </c>
      <c r="M215" s="34">
        <v>413</v>
      </c>
    </row>
    <row r="216" spans="1:13" s="2" customFormat="1" ht="49.5" customHeight="1">
      <c r="A216" s="82">
        <v>85</v>
      </c>
      <c r="B216" s="81" t="s">
        <v>18</v>
      </c>
      <c r="C216" s="80" t="s">
        <v>209</v>
      </c>
      <c r="D216" s="86" t="s">
        <v>379</v>
      </c>
      <c r="E216" s="86" t="s">
        <v>211</v>
      </c>
      <c r="F216" s="86" t="s">
        <v>307</v>
      </c>
      <c r="G216" s="96">
        <v>5</v>
      </c>
      <c r="H216" s="96">
        <v>6</v>
      </c>
      <c r="I216" s="96">
        <v>6</v>
      </c>
      <c r="J216" s="56" t="s">
        <v>994</v>
      </c>
      <c r="K216" s="34">
        <v>57493</v>
      </c>
      <c r="L216" s="34">
        <v>72030</v>
      </c>
      <c r="M216" s="34">
        <v>73309</v>
      </c>
    </row>
    <row r="217" spans="1:13" s="2" customFormat="1" ht="49.5" customHeight="1">
      <c r="A217" s="82"/>
      <c r="B217" s="81"/>
      <c r="C217" s="80"/>
      <c r="D217" s="86"/>
      <c r="E217" s="86"/>
      <c r="F217" s="86"/>
      <c r="G217" s="96"/>
      <c r="H217" s="96"/>
      <c r="I217" s="96"/>
      <c r="J217" s="56" t="s">
        <v>999</v>
      </c>
      <c r="K217" s="34">
        <v>2619</v>
      </c>
      <c r="L217" s="34">
        <v>2905</v>
      </c>
      <c r="M217" s="34">
        <v>2381</v>
      </c>
    </row>
    <row r="218" spans="1:13" s="2" customFormat="1" ht="49.5" customHeight="1">
      <c r="A218" s="82">
        <v>86</v>
      </c>
      <c r="B218" s="81" t="s">
        <v>18</v>
      </c>
      <c r="C218" s="80" t="s">
        <v>209</v>
      </c>
      <c r="D218" s="86" t="s">
        <v>380</v>
      </c>
      <c r="E218" s="86" t="s">
        <v>211</v>
      </c>
      <c r="F218" s="86" t="s">
        <v>307</v>
      </c>
      <c r="G218" s="96">
        <v>200</v>
      </c>
      <c r="H218" s="96">
        <v>199</v>
      </c>
      <c r="I218" s="96">
        <v>196</v>
      </c>
      <c r="J218" s="56" t="s">
        <v>994</v>
      </c>
      <c r="K218" s="34">
        <v>25940124</v>
      </c>
      <c r="L218" s="34">
        <v>26879813</v>
      </c>
      <c r="M218" s="34">
        <v>26862983</v>
      </c>
    </row>
    <row r="219" spans="1:13" s="2" customFormat="1" ht="49.5" customHeight="1">
      <c r="A219" s="82"/>
      <c r="B219" s="81"/>
      <c r="C219" s="80"/>
      <c r="D219" s="86"/>
      <c r="E219" s="86"/>
      <c r="F219" s="86"/>
      <c r="G219" s="96"/>
      <c r="H219" s="96"/>
      <c r="I219" s="96"/>
      <c r="J219" s="56" t="s">
        <v>999</v>
      </c>
      <c r="K219" s="34">
        <v>380519</v>
      </c>
      <c r="L219" s="34">
        <v>348892</v>
      </c>
      <c r="M219" s="34">
        <v>348704</v>
      </c>
    </row>
    <row r="220" spans="1:13" s="2" customFormat="1" ht="49.5" customHeight="1">
      <c r="A220" s="82">
        <v>87</v>
      </c>
      <c r="B220" s="81" t="s">
        <v>18</v>
      </c>
      <c r="C220" s="80" t="s">
        <v>209</v>
      </c>
      <c r="D220" s="86" t="s">
        <v>381</v>
      </c>
      <c r="E220" s="86" t="s">
        <v>211</v>
      </c>
      <c r="F220" s="86" t="s">
        <v>307</v>
      </c>
      <c r="G220" s="96">
        <v>261</v>
      </c>
      <c r="H220" s="96">
        <v>262</v>
      </c>
      <c r="I220" s="96">
        <v>256</v>
      </c>
      <c r="J220" s="56" t="s">
        <v>994</v>
      </c>
      <c r="K220" s="34">
        <v>33941822</v>
      </c>
      <c r="L220" s="34">
        <v>36252039</v>
      </c>
      <c r="M220" s="34">
        <v>35916634</v>
      </c>
    </row>
    <row r="221" spans="1:13" s="2" customFormat="1" ht="49.5" customHeight="1">
      <c r="A221" s="82"/>
      <c r="B221" s="81"/>
      <c r="C221" s="80"/>
      <c r="D221" s="86"/>
      <c r="E221" s="86"/>
      <c r="F221" s="86"/>
      <c r="G221" s="96"/>
      <c r="H221" s="96"/>
      <c r="I221" s="96"/>
      <c r="J221" s="56" t="s">
        <v>999</v>
      </c>
      <c r="K221" s="34">
        <v>837694</v>
      </c>
      <c r="L221" s="34">
        <v>817671</v>
      </c>
      <c r="M221" s="34">
        <v>813488</v>
      </c>
    </row>
    <row r="222" spans="1:13" s="2" customFormat="1" ht="49.5" customHeight="1">
      <c r="A222" s="82">
        <v>88</v>
      </c>
      <c r="B222" s="81" t="s">
        <v>18</v>
      </c>
      <c r="C222" s="80" t="s">
        <v>209</v>
      </c>
      <c r="D222" s="86" t="s">
        <v>382</v>
      </c>
      <c r="E222" s="86" t="s">
        <v>211</v>
      </c>
      <c r="F222" s="86" t="s">
        <v>307</v>
      </c>
      <c r="G222" s="96">
        <v>66</v>
      </c>
      <c r="H222" s="96">
        <v>67</v>
      </c>
      <c r="I222" s="96">
        <v>67</v>
      </c>
      <c r="J222" s="56" t="s">
        <v>996</v>
      </c>
      <c r="K222" s="34">
        <v>10196875</v>
      </c>
      <c r="L222" s="34">
        <v>10359871</v>
      </c>
      <c r="M222" s="34">
        <v>10533530</v>
      </c>
    </row>
    <row r="223" spans="1:13" s="2" customFormat="1" ht="49.5" customHeight="1">
      <c r="A223" s="82"/>
      <c r="B223" s="81"/>
      <c r="C223" s="80"/>
      <c r="D223" s="86"/>
      <c r="E223" s="86"/>
      <c r="F223" s="86"/>
      <c r="G223" s="96"/>
      <c r="H223" s="96"/>
      <c r="I223" s="96"/>
      <c r="J223" s="56" t="s">
        <v>1000</v>
      </c>
      <c r="K223" s="34">
        <v>312632</v>
      </c>
      <c r="L223" s="34">
        <v>303189</v>
      </c>
      <c r="M223" s="34">
        <v>292255</v>
      </c>
    </row>
    <row r="224" spans="1:13" s="2" customFormat="1" ht="49.5" customHeight="1">
      <c r="A224" s="82">
        <v>89</v>
      </c>
      <c r="B224" s="81" t="s">
        <v>18</v>
      </c>
      <c r="C224" s="80" t="s">
        <v>209</v>
      </c>
      <c r="D224" s="86" t="s">
        <v>383</v>
      </c>
      <c r="E224" s="86" t="s">
        <v>211</v>
      </c>
      <c r="F224" s="86" t="s">
        <v>307</v>
      </c>
      <c r="G224" s="96">
        <v>92</v>
      </c>
      <c r="H224" s="96">
        <v>92</v>
      </c>
      <c r="I224" s="96">
        <v>89</v>
      </c>
      <c r="J224" s="56" t="s">
        <v>994</v>
      </c>
      <c r="K224" s="34">
        <v>7796840</v>
      </c>
      <c r="L224" s="34">
        <v>8095070</v>
      </c>
      <c r="M224" s="34">
        <v>7954547</v>
      </c>
    </row>
    <row r="225" spans="1:13" s="2" customFormat="1" ht="49.5" customHeight="1">
      <c r="A225" s="82"/>
      <c r="B225" s="81"/>
      <c r="C225" s="80"/>
      <c r="D225" s="86"/>
      <c r="E225" s="86"/>
      <c r="F225" s="86"/>
      <c r="G225" s="96"/>
      <c r="H225" s="96"/>
      <c r="I225" s="96"/>
      <c r="J225" s="56" t="s">
        <v>999</v>
      </c>
      <c r="K225" s="34">
        <v>320012</v>
      </c>
      <c r="L225" s="34">
        <v>300196</v>
      </c>
      <c r="M225" s="34">
        <v>294985</v>
      </c>
    </row>
    <row r="226" spans="1:13" s="2" customFormat="1" ht="49.5" customHeight="1">
      <c r="A226" s="82">
        <v>90</v>
      </c>
      <c r="B226" s="81" t="s">
        <v>18</v>
      </c>
      <c r="C226" s="80" t="s">
        <v>209</v>
      </c>
      <c r="D226" s="86" t="s">
        <v>384</v>
      </c>
      <c r="E226" s="86" t="s">
        <v>211</v>
      </c>
      <c r="F226" s="86" t="s">
        <v>307</v>
      </c>
      <c r="G226" s="96">
        <v>6</v>
      </c>
      <c r="H226" s="96">
        <v>6</v>
      </c>
      <c r="I226" s="96">
        <v>6</v>
      </c>
      <c r="J226" s="56" t="s">
        <v>994</v>
      </c>
      <c r="K226" s="34">
        <v>49611</v>
      </c>
      <c r="L226" s="34">
        <v>51509</v>
      </c>
      <c r="M226" s="34">
        <v>52321</v>
      </c>
    </row>
    <row r="227" spans="1:13" s="2" customFormat="1" ht="49.5" customHeight="1">
      <c r="A227" s="82"/>
      <c r="B227" s="81"/>
      <c r="C227" s="80"/>
      <c r="D227" s="86"/>
      <c r="E227" s="86"/>
      <c r="F227" s="86"/>
      <c r="G227" s="96"/>
      <c r="H227" s="96"/>
      <c r="I227" s="96"/>
      <c r="J227" s="56" t="s">
        <v>999</v>
      </c>
      <c r="K227" s="34">
        <v>2036</v>
      </c>
      <c r="L227" s="34">
        <v>1910</v>
      </c>
      <c r="M227" s="34">
        <v>1940</v>
      </c>
    </row>
    <row r="228" spans="1:13" s="2" customFormat="1" ht="49.5" customHeight="1">
      <c r="A228" s="82">
        <v>91</v>
      </c>
      <c r="B228" s="81" t="s">
        <v>18</v>
      </c>
      <c r="C228" s="80" t="s">
        <v>209</v>
      </c>
      <c r="D228" s="86" t="s">
        <v>385</v>
      </c>
      <c r="E228" s="86" t="s">
        <v>211</v>
      </c>
      <c r="F228" s="86" t="s">
        <v>307</v>
      </c>
      <c r="G228" s="96">
        <v>83</v>
      </c>
      <c r="H228" s="96">
        <v>84</v>
      </c>
      <c r="I228" s="96">
        <v>82</v>
      </c>
      <c r="J228" s="56" t="s">
        <v>994</v>
      </c>
      <c r="K228" s="34">
        <v>7034107</v>
      </c>
      <c r="L228" s="34">
        <v>7391151</v>
      </c>
      <c r="M228" s="34">
        <v>7328909</v>
      </c>
    </row>
    <row r="229" spans="1:13" s="2" customFormat="1" ht="49.5" customHeight="1">
      <c r="A229" s="82"/>
      <c r="B229" s="81"/>
      <c r="C229" s="80"/>
      <c r="D229" s="86"/>
      <c r="E229" s="86"/>
      <c r="F229" s="86"/>
      <c r="G229" s="96"/>
      <c r="H229" s="96"/>
      <c r="I229" s="96"/>
      <c r="J229" s="56" t="s">
        <v>999</v>
      </c>
      <c r="K229" s="34">
        <v>288707</v>
      </c>
      <c r="L229" s="34">
        <v>274092</v>
      </c>
      <c r="M229" s="34">
        <v>271784</v>
      </c>
    </row>
    <row r="230" spans="1:13" s="2" customFormat="1" ht="49.5" customHeight="1">
      <c r="A230" s="76" t="s">
        <v>949</v>
      </c>
      <c r="B230" s="81" t="s">
        <v>18</v>
      </c>
      <c r="C230" s="80" t="s">
        <v>209</v>
      </c>
      <c r="D230" s="86" t="s">
        <v>386</v>
      </c>
      <c r="E230" s="86" t="s">
        <v>211</v>
      </c>
      <c r="F230" s="86" t="s">
        <v>307</v>
      </c>
      <c r="G230" s="96">
        <v>2</v>
      </c>
      <c r="H230" s="96"/>
      <c r="I230" s="96"/>
      <c r="J230" s="56" t="s">
        <v>994</v>
      </c>
      <c r="K230" s="34">
        <v>66496</v>
      </c>
      <c r="L230" s="34"/>
      <c r="M230" s="34"/>
    </row>
    <row r="231" spans="1:13" s="2" customFormat="1" ht="49.5" customHeight="1">
      <c r="A231" s="76"/>
      <c r="B231" s="81"/>
      <c r="C231" s="80"/>
      <c r="D231" s="86"/>
      <c r="E231" s="86"/>
      <c r="F231" s="86"/>
      <c r="G231" s="96"/>
      <c r="H231" s="96"/>
      <c r="I231" s="96"/>
      <c r="J231" s="56" t="s">
        <v>999</v>
      </c>
      <c r="K231" s="34">
        <v>975</v>
      </c>
      <c r="L231" s="34"/>
      <c r="M231" s="34"/>
    </row>
    <row r="232" spans="1:13" s="2" customFormat="1" ht="49.5" customHeight="1">
      <c r="A232" s="82">
        <v>93</v>
      </c>
      <c r="B232" s="81" t="s">
        <v>18</v>
      </c>
      <c r="C232" s="80" t="s">
        <v>209</v>
      </c>
      <c r="D232" s="86" t="s">
        <v>387</v>
      </c>
      <c r="E232" s="86" t="s">
        <v>211</v>
      </c>
      <c r="F232" s="86" t="s">
        <v>307</v>
      </c>
      <c r="G232" s="96">
        <v>103</v>
      </c>
      <c r="H232" s="96">
        <v>119</v>
      </c>
      <c r="I232" s="96">
        <v>117</v>
      </c>
      <c r="J232" s="56" t="s">
        <v>994</v>
      </c>
      <c r="K232" s="34">
        <v>12439919</v>
      </c>
      <c r="L232" s="34">
        <v>14899265</v>
      </c>
      <c r="M232" s="34">
        <v>14916122</v>
      </c>
    </row>
    <row r="233" spans="1:13" s="2" customFormat="1" ht="49.5" customHeight="1">
      <c r="A233" s="82"/>
      <c r="B233" s="81"/>
      <c r="C233" s="80"/>
      <c r="D233" s="86"/>
      <c r="E233" s="86"/>
      <c r="F233" s="86"/>
      <c r="G233" s="96"/>
      <c r="H233" s="96"/>
      <c r="I233" s="96"/>
      <c r="J233" s="56" t="s">
        <v>999</v>
      </c>
      <c r="K233" s="34">
        <v>530812</v>
      </c>
      <c r="L233" s="34">
        <v>449624</v>
      </c>
      <c r="M233" s="34">
        <v>326400</v>
      </c>
    </row>
    <row r="234" spans="1:13" s="2" customFormat="1" ht="49.5" customHeight="1">
      <c r="A234" s="82">
        <v>94</v>
      </c>
      <c r="B234" s="81" t="s">
        <v>18</v>
      </c>
      <c r="C234" s="80" t="s">
        <v>209</v>
      </c>
      <c r="D234" s="86" t="s">
        <v>388</v>
      </c>
      <c r="E234" s="86" t="s">
        <v>211</v>
      </c>
      <c r="F234" s="86" t="s">
        <v>307</v>
      </c>
      <c r="G234" s="96">
        <v>8</v>
      </c>
      <c r="H234" s="96">
        <v>10</v>
      </c>
      <c r="I234" s="96">
        <v>10</v>
      </c>
      <c r="J234" s="56" t="s">
        <v>994</v>
      </c>
      <c r="K234" s="34">
        <v>96635</v>
      </c>
      <c r="L234" s="34">
        <v>118461</v>
      </c>
      <c r="M234" s="34">
        <v>120718</v>
      </c>
    </row>
    <row r="235" spans="1:13" s="2" customFormat="1" ht="49.5" customHeight="1">
      <c r="A235" s="82"/>
      <c r="B235" s="81"/>
      <c r="C235" s="80"/>
      <c r="D235" s="86"/>
      <c r="E235" s="86"/>
      <c r="F235" s="86"/>
      <c r="G235" s="96"/>
      <c r="H235" s="96"/>
      <c r="I235" s="96"/>
      <c r="J235" s="56" t="s">
        <v>999</v>
      </c>
      <c r="K235" s="34">
        <v>3161</v>
      </c>
      <c r="L235" s="34">
        <v>4445</v>
      </c>
      <c r="M235" s="34">
        <v>3110</v>
      </c>
    </row>
    <row r="236" spans="1:13" s="2" customFormat="1" ht="49.5" customHeight="1">
      <c r="A236" s="82">
        <v>95</v>
      </c>
      <c r="B236" s="81" t="s">
        <v>18</v>
      </c>
      <c r="C236" s="80" t="s">
        <v>209</v>
      </c>
      <c r="D236" s="86" t="s">
        <v>389</v>
      </c>
      <c r="E236" s="86" t="s">
        <v>211</v>
      </c>
      <c r="F236" s="86" t="s">
        <v>307</v>
      </c>
      <c r="G236" s="96">
        <v>258</v>
      </c>
      <c r="H236" s="96">
        <v>259</v>
      </c>
      <c r="I236" s="96">
        <v>254</v>
      </c>
      <c r="J236" s="56" t="s">
        <v>994</v>
      </c>
      <c r="K236" s="34">
        <v>29102381</v>
      </c>
      <c r="L236" s="34">
        <v>30417080</v>
      </c>
      <c r="M236" s="34">
        <v>30378079</v>
      </c>
    </row>
    <row r="237" spans="1:13" s="2" customFormat="1" ht="49.5" customHeight="1">
      <c r="A237" s="82"/>
      <c r="B237" s="81"/>
      <c r="C237" s="80"/>
      <c r="D237" s="86"/>
      <c r="E237" s="86"/>
      <c r="F237" s="86"/>
      <c r="G237" s="96"/>
      <c r="H237" s="96"/>
      <c r="I237" s="96"/>
      <c r="J237" s="56" t="s">
        <v>999</v>
      </c>
      <c r="K237" s="34">
        <v>643722</v>
      </c>
      <c r="L237" s="34">
        <v>600533</v>
      </c>
      <c r="M237" s="34">
        <v>594678</v>
      </c>
    </row>
    <row r="238" spans="1:13" s="2" customFormat="1" ht="49.5" customHeight="1">
      <c r="A238" s="82">
        <v>96</v>
      </c>
      <c r="B238" s="81" t="s">
        <v>18</v>
      </c>
      <c r="C238" s="80" t="s">
        <v>209</v>
      </c>
      <c r="D238" s="86" t="s">
        <v>390</v>
      </c>
      <c r="E238" s="86" t="s">
        <v>211</v>
      </c>
      <c r="F238" s="86" t="s">
        <v>307</v>
      </c>
      <c r="G238" s="96">
        <v>13</v>
      </c>
      <c r="H238" s="96">
        <v>13</v>
      </c>
      <c r="I238" s="96">
        <v>13</v>
      </c>
      <c r="J238" s="56" t="s">
        <v>994</v>
      </c>
      <c r="K238" s="34">
        <v>138192</v>
      </c>
      <c r="L238" s="34">
        <v>143760</v>
      </c>
      <c r="M238" s="34">
        <v>145925</v>
      </c>
    </row>
    <row r="239" spans="1:13" s="2" customFormat="1" ht="49.5" customHeight="1">
      <c r="A239" s="82"/>
      <c r="B239" s="81"/>
      <c r="C239" s="80"/>
      <c r="D239" s="86"/>
      <c r="E239" s="86"/>
      <c r="F239" s="86"/>
      <c r="G239" s="96"/>
      <c r="H239" s="96"/>
      <c r="I239" s="96"/>
      <c r="J239" s="56" t="s">
        <v>999</v>
      </c>
      <c r="K239" s="34">
        <v>3335</v>
      </c>
      <c r="L239" s="34">
        <v>3107</v>
      </c>
      <c r="M239" s="34">
        <v>3155</v>
      </c>
    </row>
    <row r="240" spans="1:13" s="2" customFormat="1" ht="49.5" customHeight="1">
      <c r="A240" s="82">
        <v>97</v>
      </c>
      <c r="B240" s="81" t="s">
        <v>18</v>
      </c>
      <c r="C240" s="80" t="s">
        <v>209</v>
      </c>
      <c r="D240" s="86" t="s">
        <v>391</v>
      </c>
      <c r="E240" s="86" t="s">
        <v>211</v>
      </c>
      <c r="F240" s="86" t="s">
        <v>307</v>
      </c>
      <c r="G240" s="96">
        <v>1</v>
      </c>
      <c r="H240" s="96">
        <v>1</v>
      </c>
      <c r="I240" s="96">
        <v>1</v>
      </c>
      <c r="J240" s="56" t="s">
        <v>994</v>
      </c>
      <c r="K240" s="34">
        <v>140300</v>
      </c>
      <c r="L240" s="34">
        <v>145666</v>
      </c>
      <c r="M240" s="34">
        <v>147962</v>
      </c>
    </row>
    <row r="241" spans="1:13" s="2" customFormat="1" ht="49.5" customHeight="1">
      <c r="A241" s="82"/>
      <c r="B241" s="81"/>
      <c r="C241" s="80"/>
      <c r="D241" s="86"/>
      <c r="E241" s="86"/>
      <c r="F241" s="86"/>
      <c r="G241" s="96"/>
      <c r="H241" s="96"/>
      <c r="I241" s="96"/>
      <c r="J241" s="56" t="s">
        <v>999</v>
      </c>
      <c r="K241" s="34">
        <v>5759</v>
      </c>
      <c r="L241" s="34">
        <v>5402</v>
      </c>
      <c r="M241" s="34">
        <v>5487</v>
      </c>
    </row>
    <row r="242" spans="1:13" s="2" customFormat="1" ht="49.5" customHeight="1">
      <c r="A242" s="82">
        <v>98</v>
      </c>
      <c r="B242" s="81" t="s">
        <v>18</v>
      </c>
      <c r="C242" s="80" t="s">
        <v>209</v>
      </c>
      <c r="D242" s="86" t="s">
        <v>392</v>
      </c>
      <c r="E242" s="86" t="s">
        <v>211</v>
      </c>
      <c r="F242" s="86" t="s">
        <v>307</v>
      </c>
      <c r="G242" s="96">
        <v>87</v>
      </c>
      <c r="H242" s="96">
        <v>87</v>
      </c>
      <c r="I242" s="96">
        <v>88</v>
      </c>
      <c r="J242" s="56" t="s">
        <v>994</v>
      </c>
      <c r="K242" s="34">
        <v>11952732</v>
      </c>
      <c r="L242" s="34">
        <v>12813998</v>
      </c>
      <c r="M242" s="34">
        <v>13217083</v>
      </c>
    </row>
    <row r="243" spans="1:13" s="2" customFormat="1" ht="49.5" customHeight="1">
      <c r="A243" s="82"/>
      <c r="B243" s="81"/>
      <c r="C243" s="80"/>
      <c r="D243" s="86"/>
      <c r="E243" s="86"/>
      <c r="F243" s="86"/>
      <c r="G243" s="96"/>
      <c r="H243" s="96"/>
      <c r="I243" s="96"/>
      <c r="J243" s="56" t="s">
        <v>999</v>
      </c>
      <c r="K243" s="34">
        <v>358926</v>
      </c>
      <c r="L243" s="34">
        <v>347818</v>
      </c>
      <c r="M243" s="34">
        <v>355283</v>
      </c>
    </row>
    <row r="244" spans="1:13" s="2" customFormat="1" ht="49.5" customHeight="1">
      <c r="A244" s="82">
        <v>99</v>
      </c>
      <c r="B244" s="81" t="s">
        <v>18</v>
      </c>
      <c r="C244" s="80" t="s">
        <v>209</v>
      </c>
      <c r="D244" s="86" t="s">
        <v>393</v>
      </c>
      <c r="E244" s="86" t="s">
        <v>211</v>
      </c>
      <c r="F244" s="86" t="s">
        <v>307</v>
      </c>
      <c r="G244" s="96">
        <v>9</v>
      </c>
      <c r="H244" s="96">
        <v>8</v>
      </c>
      <c r="I244" s="96">
        <v>8</v>
      </c>
      <c r="J244" s="56" t="s">
        <v>994</v>
      </c>
      <c r="K244" s="34">
        <v>100732</v>
      </c>
      <c r="L244" s="34">
        <v>91647</v>
      </c>
      <c r="M244" s="34">
        <v>93020</v>
      </c>
    </row>
    <row r="245" spans="1:13" s="2" customFormat="1" ht="49.5" customHeight="1">
      <c r="A245" s="82"/>
      <c r="B245" s="81"/>
      <c r="C245" s="80"/>
      <c r="D245" s="86"/>
      <c r="E245" s="86"/>
      <c r="F245" s="86"/>
      <c r="G245" s="96"/>
      <c r="H245" s="96"/>
      <c r="I245" s="96"/>
      <c r="J245" s="56" t="s">
        <v>999</v>
      </c>
      <c r="K245" s="34">
        <v>2132</v>
      </c>
      <c r="L245" s="34">
        <v>1810</v>
      </c>
      <c r="M245" s="34">
        <v>1838</v>
      </c>
    </row>
    <row r="246" spans="1:13" s="2" customFormat="1" ht="49.5" customHeight="1">
      <c r="A246" s="82">
        <v>100</v>
      </c>
      <c r="B246" s="81" t="s">
        <v>18</v>
      </c>
      <c r="C246" s="80" t="s">
        <v>209</v>
      </c>
      <c r="D246" s="86" t="s">
        <v>394</v>
      </c>
      <c r="E246" s="86" t="s">
        <v>211</v>
      </c>
      <c r="F246" s="86" t="s">
        <v>307</v>
      </c>
      <c r="G246" s="96">
        <v>1</v>
      </c>
      <c r="H246" s="96">
        <v>1</v>
      </c>
      <c r="I246" s="96">
        <v>1</v>
      </c>
      <c r="J246" s="56" t="s">
        <v>994</v>
      </c>
      <c r="K246" s="34">
        <v>140300</v>
      </c>
      <c r="L246" s="34">
        <v>145666</v>
      </c>
      <c r="M246" s="34">
        <v>147962</v>
      </c>
    </row>
    <row r="247" spans="1:13" s="2" customFormat="1" ht="49.5" customHeight="1">
      <c r="A247" s="82"/>
      <c r="B247" s="81"/>
      <c r="C247" s="80"/>
      <c r="D247" s="86"/>
      <c r="E247" s="86"/>
      <c r="F247" s="86"/>
      <c r="G247" s="96"/>
      <c r="H247" s="96"/>
      <c r="I247" s="96"/>
      <c r="J247" s="56" t="s">
        <v>999</v>
      </c>
      <c r="K247" s="34">
        <v>5759</v>
      </c>
      <c r="L247" s="34">
        <v>5402</v>
      </c>
      <c r="M247" s="34">
        <v>5487</v>
      </c>
    </row>
    <row r="248" spans="1:13" s="2" customFormat="1" ht="49.5" customHeight="1">
      <c r="A248" s="82">
        <v>101</v>
      </c>
      <c r="B248" s="81" t="s">
        <v>18</v>
      </c>
      <c r="C248" s="80" t="s">
        <v>209</v>
      </c>
      <c r="D248" s="86" t="s">
        <v>395</v>
      </c>
      <c r="E248" s="86" t="s">
        <v>211</v>
      </c>
      <c r="F248" s="86" t="s">
        <v>307</v>
      </c>
      <c r="G248" s="96">
        <v>107</v>
      </c>
      <c r="H248" s="96">
        <v>108</v>
      </c>
      <c r="I248" s="96">
        <v>108</v>
      </c>
      <c r="J248" s="56" t="s">
        <v>994</v>
      </c>
      <c r="K248" s="34">
        <v>11911861</v>
      </c>
      <c r="L248" s="34">
        <v>10786777</v>
      </c>
      <c r="M248" s="34">
        <v>13241044</v>
      </c>
    </row>
    <row r="249" spans="1:13" s="2" customFormat="1" ht="49.5" customHeight="1">
      <c r="A249" s="82"/>
      <c r="B249" s="81"/>
      <c r="C249" s="80"/>
      <c r="D249" s="86"/>
      <c r="E249" s="86"/>
      <c r="F249" s="86"/>
      <c r="G249" s="96"/>
      <c r="H249" s="96"/>
      <c r="I249" s="96"/>
      <c r="J249" s="56" t="s">
        <v>999</v>
      </c>
      <c r="K249" s="34">
        <v>384993</v>
      </c>
      <c r="L249" s="34">
        <v>363225</v>
      </c>
      <c r="M249" s="34">
        <v>366156</v>
      </c>
    </row>
    <row r="250" spans="1:13" s="2" customFormat="1" ht="49.5" customHeight="1">
      <c r="A250" s="82">
        <v>102</v>
      </c>
      <c r="B250" s="81" t="s">
        <v>18</v>
      </c>
      <c r="C250" s="80" t="s">
        <v>209</v>
      </c>
      <c r="D250" s="86" t="s">
        <v>396</v>
      </c>
      <c r="E250" s="86" t="s">
        <v>211</v>
      </c>
      <c r="F250" s="86" t="s">
        <v>307</v>
      </c>
      <c r="G250" s="96">
        <v>1</v>
      </c>
      <c r="H250" s="96">
        <v>1</v>
      </c>
      <c r="I250" s="96">
        <v>1</v>
      </c>
      <c r="J250" s="56" t="s">
        <v>994</v>
      </c>
      <c r="K250" s="34">
        <v>184299</v>
      </c>
      <c r="L250" s="34">
        <v>201380</v>
      </c>
      <c r="M250" s="34">
        <v>202966</v>
      </c>
    </row>
    <row r="251" spans="1:13" s="2" customFormat="1" ht="49.5" customHeight="1">
      <c r="A251" s="82"/>
      <c r="B251" s="81"/>
      <c r="C251" s="80"/>
      <c r="D251" s="86"/>
      <c r="E251" s="86"/>
      <c r="F251" s="86"/>
      <c r="G251" s="96"/>
      <c r="H251" s="96"/>
      <c r="I251" s="96"/>
      <c r="J251" s="56" t="s">
        <v>999</v>
      </c>
      <c r="K251" s="34">
        <v>5957</v>
      </c>
      <c r="L251" s="34">
        <v>5568</v>
      </c>
      <c r="M251" s="34">
        <v>5613</v>
      </c>
    </row>
    <row r="252" spans="1:13" s="2" customFormat="1" ht="49.5" customHeight="1">
      <c r="A252" s="82">
        <v>103</v>
      </c>
      <c r="B252" s="81" t="s">
        <v>18</v>
      </c>
      <c r="C252" s="80" t="s">
        <v>209</v>
      </c>
      <c r="D252" s="86" t="s">
        <v>397</v>
      </c>
      <c r="E252" s="86" t="s">
        <v>211</v>
      </c>
      <c r="F252" s="86" t="s">
        <v>307</v>
      </c>
      <c r="G252" s="96">
        <v>33</v>
      </c>
      <c r="H252" s="96">
        <v>46</v>
      </c>
      <c r="I252" s="96">
        <v>46</v>
      </c>
      <c r="J252" s="56" t="s">
        <v>994</v>
      </c>
      <c r="K252" s="34">
        <v>3502298</v>
      </c>
      <c r="L252" s="34">
        <v>4956883</v>
      </c>
      <c r="M252" s="34">
        <v>5078531</v>
      </c>
    </row>
    <row r="253" spans="1:13" s="2" customFormat="1" ht="49.5" customHeight="1">
      <c r="A253" s="82"/>
      <c r="B253" s="81"/>
      <c r="C253" s="80"/>
      <c r="D253" s="86"/>
      <c r="E253" s="86"/>
      <c r="F253" s="86"/>
      <c r="G253" s="96"/>
      <c r="H253" s="96"/>
      <c r="I253" s="96"/>
      <c r="J253" s="56" t="s">
        <v>999</v>
      </c>
      <c r="K253" s="34">
        <v>346115</v>
      </c>
      <c r="L253" s="34">
        <v>338452</v>
      </c>
      <c r="M253" s="34">
        <v>211344</v>
      </c>
    </row>
    <row r="254" spans="1:13" s="2" customFormat="1" ht="49.5" customHeight="1">
      <c r="A254" s="82">
        <v>104</v>
      </c>
      <c r="B254" s="81" t="s">
        <v>18</v>
      </c>
      <c r="C254" s="80" t="s">
        <v>209</v>
      </c>
      <c r="D254" s="86" t="s">
        <v>398</v>
      </c>
      <c r="E254" s="86" t="s">
        <v>211</v>
      </c>
      <c r="F254" s="86" t="s">
        <v>307</v>
      </c>
      <c r="G254" s="96">
        <v>55</v>
      </c>
      <c r="H254" s="96">
        <v>47</v>
      </c>
      <c r="I254" s="96">
        <v>46</v>
      </c>
      <c r="J254" s="56" t="s">
        <v>994</v>
      </c>
      <c r="K254" s="34">
        <v>6585259</v>
      </c>
      <c r="L254" s="34">
        <v>6002883</v>
      </c>
      <c r="M254" s="34">
        <v>5946118</v>
      </c>
    </row>
    <row r="255" spans="1:13" s="2" customFormat="1" ht="49.5" customHeight="1">
      <c r="A255" s="82"/>
      <c r="B255" s="81"/>
      <c r="C255" s="80"/>
      <c r="D255" s="86"/>
      <c r="E255" s="86"/>
      <c r="F255" s="86"/>
      <c r="G255" s="96"/>
      <c r="H255" s="96"/>
      <c r="I255" s="96"/>
      <c r="J255" s="56" t="s">
        <v>999</v>
      </c>
      <c r="K255" s="34">
        <v>165953</v>
      </c>
      <c r="L255" s="34">
        <v>140418</v>
      </c>
      <c r="M255" s="34">
        <v>139136</v>
      </c>
    </row>
    <row r="256" spans="1:13" s="2" customFormat="1" ht="18.75" customHeight="1">
      <c r="A256" s="76" t="s">
        <v>950</v>
      </c>
      <c r="B256" s="81" t="s">
        <v>18</v>
      </c>
      <c r="C256" s="80" t="s">
        <v>209</v>
      </c>
      <c r="D256" s="86" t="s">
        <v>399</v>
      </c>
      <c r="E256" s="86" t="s">
        <v>211</v>
      </c>
      <c r="F256" s="86" t="s">
        <v>307</v>
      </c>
      <c r="G256" s="96">
        <f>116+57</f>
        <v>173</v>
      </c>
      <c r="H256" s="96">
        <f>104+63</f>
        <v>167</v>
      </c>
      <c r="I256" s="96">
        <f>101+61</f>
        <v>162</v>
      </c>
      <c r="J256" s="56" t="s">
        <v>994</v>
      </c>
      <c r="K256" s="34">
        <v>17035365</v>
      </c>
      <c r="L256" s="34">
        <v>15495419</v>
      </c>
      <c r="M256" s="34">
        <v>15317554</v>
      </c>
    </row>
    <row r="257" spans="1:13" s="2" customFormat="1" ht="18.75" customHeight="1">
      <c r="A257" s="76"/>
      <c r="B257" s="81"/>
      <c r="C257" s="80"/>
      <c r="D257" s="86"/>
      <c r="E257" s="86"/>
      <c r="F257" s="86"/>
      <c r="G257" s="96"/>
      <c r="H257" s="96"/>
      <c r="I257" s="96"/>
      <c r="J257" s="56" t="s">
        <v>999</v>
      </c>
      <c r="K257" s="34">
        <v>524572</v>
      </c>
      <c r="L257" s="34">
        <v>455388</v>
      </c>
      <c r="M257" s="34">
        <v>450151</v>
      </c>
    </row>
    <row r="258" spans="1:13" s="2" customFormat="1" ht="18.75" customHeight="1">
      <c r="A258" s="76"/>
      <c r="B258" s="81"/>
      <c r="C258" s="80"/>
      <c r="D258" s="86"/>
      <c r="E258" s="86"/>
      <c r="F258" s="86"/>
      <c r="G258" s="96"/>
      <c r="H258" s="96"/>
      <c r="I258" s="96"/>
      <c r="J258" s="56" t="s">
        <v>996</v>
      </c>
      <c r="K258" s="34">
        <v>8806392</v>
      </c>
      <c r="L258" s="34">
        <v>9741372</v>
      </c>
      <c r="M258" s="34">
        <v>9590230</v>
      </c>
    </row>
    <row r="259" spans="1:13" s="2" customFormat="1">
      <c r="A259" s="76"/>
      <c r="B259" s="81"/>
      <c r="C259" s="80"/>
      <c r="D259" s="86"/>
      <c r="E259" s="86"/>
      <c r="F259" s="86"/>
      <c r="G259" s="96"/>
      <c r="H259" s="96"/>
      <c r="I259" s="96"/>
      <c r="J259" s="56" t="s">
        <v>1000</v>
      </c>
      <c r="K259" s="34">
        <v>270000</v>
      </c>
      <c r="L259" s="34">
        <v>285089</v>
      </c>
      <c r="M259" s="34">
        <v>266083</v>
      </c>
    </row>
    <row r="260" spans="1:13" s="2" customFormat="1" ht="32.25" customHeight="1">
      <c r="A260" s="76" t="s">
        <v>951</v>
      </c>
      <c r="B260" s="81" t="s">
        <v>18</v>
      </c>
      <c r="C260" s="80" t="s">
        <v>209</v>
      </c>
      <c r="D260" s="86" t="s">
        <v>400</v>
      </c>
      <c r="E260" s="86" t="s">
        <v>211</v>
      </c>
      <c r="F260" s="86" t="s">
        <v>307</v>
      </c>
      <c r="G260" s="96">
        <v>10</v>
      </c>
      <c r="H260" s="96">
        <v>10</v>
      </c>
      <c r="I260" s="96">
        <v>10</v>
      </c>
      <c r="J260" s="56" t="s">
        <v>994</v>
      </c>
      <c r="K260" s="34">
        <v>143065</v>
      </c>
      <c r="L260" s="34">
        <v>145590</v>
      </c>
      <c r="M260" s="34">
        <v>148249</v>
      </c>
    </row>
    <row r="261" spans="1:13" s="2" customFormat="1" ht="51" customHeight="1">
      <c r="A261" s="76"/>
      <c r="B261" s="81"/>
      <c r="C261" s="80"/>
      <c r="D261" s="86"/>
      <c r="E261" s="86"/>
      <c r="F261" s="86"/>
      <c r="G261" s="96"/>
      <c r="H261" s="96"/>
      <c r="I261" s="96"/>
      <c r="J261" s="56" t="s">
        <v>999</v>
      </c>
      <c r="K261" s="34">
        <v>4427</v>
      </c>
      <c r="L261" s="34">
        <v>4283</v>
      </c>
      <c r="M261" s="34">
        <v>4362</v>
      </c>
    </row>
    <row r="262" spans="1:13" s="2" customFormat="1" ht="30.75" customHeight="1">
      <c r="A262" s="76" t="s">
        <v>952</v>
      </c>
      <c r="B262" s="81" t="s">
        <v>18</v>
      </c>
      <c r="C262" s="80" t="s">
        <v>209</v>
      </c>
      <c r="D262" s="86" t="s">
        <v>401</v>
      </c>
      <c r="E262" s="86" t="s">
        <v>211</v>
      </c>
      <c r="F262" s="86" t="s">
        <v>307</v>
      </c>
      <c r="G262" s="96">
        <f>60+17</f>
        <v>77</v>
      </c>
      <c r="H262" s="96">
        <f>62+16</f>
        <v>78</v>
      </c>
      <c r="I262" s="96">
        <f>62+15</f>
        <v>77</v>
      </c>
      <c r="J262" s="56" t="s">
        <v>994</v>
      </c>
      <c r="K262" s="34">
        <v>8000160</v>
      </c>
      <c r="L262" s="34">
        <v>9485981</v>
      </c>
      <c r="M262" s="34">
        <v>9759631</v>
      </c>
    </row>
    <row r="263" spans="1:13" s="2" customFormat="1" ht="33" customHeight="1">
      <c r="A263" s="76"/>
      <c r="B263" s="81"/>
      <c r="C263" s="80"/>
      <c r="D263" s="86"/>
      <c r="E263" s="86"/>
      <c r="F263" s="86"/>
      <c r="G263" s="96"/>
      <c r="H263" s="96"/>
      <c r="I263" s="96"/>
      <c r="J263" s="56" t="s">
        <v>999</v>
      </c>
      <c r="K263" s="34">
        <v>238722</v>
      </c>
      <c r="L263" s="34">
        <v>238923</v>
      </c>
      <c r="M263" s="34">
        <v>241074</v>
      </c>
    </row>
    <row r="264" spans="1:13" s="2" customFormat="1" ht="28.5" customHeight="1">
      <c r="A264" s="76"/>
      <c r="B264" s="81"/>
      <c r="C264" s="80"/>
      <c r="D264" s="86"/>
      <c r="E264" s="86"/>
      <c r="F264" s="86"/>
      <c r="G264" s="96"/>
      <c r="H264" s="96"/>
      <c r="I264" s="96"/>
      <c r="J264" s="56" t="s">
        <v>996</v>
      </c>
      <c r="K264" s="34">
        <v>2626468</v>
      </c>
      <c r="L264" s="34">
        <v>2473999</v>
      </c>
      <c r="M264" s="34">
        <v>2358253</v>
      </c>
    </row>
    <row r="265" spans="1:13" s="2" customFormat="1" ht="51" hidden="1" customHeight="1">
      <c r="A265" s="76"/>
      <c r="B265" s="81"/>
      <c r="C265" s="80"/>
      <c r="D265" s="86"/>
      <c r="E265" s="86"/>
      <c r="F265" s="86"/>
      <c r="G265" s="96"/>
      <c r="H265" s="96"/>
      <c r="I265" s="96"/>
      <c r="J265" s="56" t="s">
        <v>324</v>
      </c>
      <c r="K265" s="34">
        <v>80526</v>
      </c>
      <c r="L265" s="34">
        <v>72404</v>
      </c>
      <c r="M265" s="34">
        <v>65431</v>
      </c>
    </row>
    <row r="266" spans="1:13" s="2" customFormat="1" ht="33" customHeight="1">
      <c r="A266" s="76" t="s">
        <v>953</v>
      </c>
      <c r="B266" s="81" t="s">
        <v>18</v>
      </c>
      <c r="C266" s="80" t="s">
        <v>209</v>
      </c>
      <c r="D266" s="86" t="s">
        <v>402</v>
      </c>
      <c r="E266" s="86" t="s">
        <v>211</v>
      </c>
      <c r="F266" s="86" t="s">
        <v>307</v>
      </c>
      <c r="G266" s="96">
        <v>12</v>
      </c>
      <c r="H266" s="96">
        <v>12</v>
      </c>
      <c r="I266" s="96">
        <v>12</v>
      </c>
      <c r="J266" s="56" t="s">
        <v>994</v>
      </c>
      <c r="K266" s="34">
        <v>156931</v>
      </c>
      <c r="L266" s="34">
        <v>177647</v>
      </c>
      <c r="M266" s="34">
        <v>182790</v>
      </c>
    </row>
    <row r="267" spans="1:13" s="2" customFormat="1" ht="51" customHeight="1">
      <c r="A267" s="76"/>
      <c r="B267" s="81"/>
      <c r="C267" s="80"/>
      <c r="D267" s="86"/>
      <c r="E267" s="86"/>
      <c r="F267" s="86"/>
      <c r="G267" s="96"/>
      <c r="H267" s="96"/>
      <c r="I267" s="96"/>
      <c r="J267" s="56" t="s">
        <v>999</v>
      </c>
      <c r="K267" s="34">
        <v>4786</v>
      </c>
      <c r="L267" s="34">
        <v>4668</v>
      </c>
      <c r="M267" s="34">
        <v>4721</v>
      </c>
    </row>
    <row r="268" spans="1:13" s="2" customFormat="1" ht="36" customHeight="1">
      <c r="A268" s="76" t="s">
        <v>954</v>
      </c>
      <c r="B268" s="81" t="s">
        <v>18</v>
      </c>
      <c r="C268" s="80" t="s">
        <v>209</v>
      </c>
      <c r="D268" s="86" t="s">
        <v>403</v>
      </c>
      <c r="E268" s="86" t="s">
        <v>211</v>
      </c>
      <c r="F268" s="86" t="s">
        <v>307</v>
      </c>
      <c r="G268" s="96">
        <f>23+71</f>
        <v>94</v>
      </c>
      <c r="H268" s="96">
        <f>24+68</f>
        <v>92</v>
      </c>
      <c r="I268" s="96">
        <f>24+65</f>
        <v>89</v>
      </c>
      <c r="J268" s="56" t="s">
        <v>994</v>
      </c>
      <c r="K268" s="34">
        <v>3656743</v>
      </c>
      <c r="L268" s="34">
        <v>4029769</v>
      </c>
      <c r="M268" s="34">
        <v>4101616</v>
      </c>
    </row>
    <row r="269" spans="1:13" s="2" customFormat="1" ht="32.25" customHeight="1">
      <c r="A269" s="76"/>
      <c r="B269" s="81"/>
      <c r="C269" s="80"/>
      <c r="D269" s="86"/>
      <c r="E269" s="86"/>
      <c r="F269" s="86"/>
      <c r="G269" s="96"/>
      <c r="H269" s="96"/>
      <c r="I269" s="96"/>
      <c r="J269" s="56" t="s">
        <v>999</v>
      </c>
      <c r="K269" s="34">
        <v>100223</v>
      </c>
      <c r="L269" s="34">
        <v>99021</v>
      </c>
      <c r="M269" s="34">
        <v>99762</v>
      </c>
    </row>
    <row r="270" spans="1:13" s="2" customFormat="1" ht="51" hidden="1" customHeight="1">
      <c r="A270" s="76"/>
      <c r="B270" s="81"/>
      <c r="C270" s="80"/>
      <c r="D270" s="86"/>
      <c r="E270" s="86"/>
      <c r="F270" s="86"/>
      <c r="G270" s="96"/>
      <c r="H270" s="96"/>
      <c r="I270" s="96"/>
      <c r="J270" s="56" t="s">
        <v>292</v>
      </c>
      <c r="K270" s="34">
        <v>10969366</v>
      </c>
      <c r="L270" s="34">
        <v>10514496</v>
      </c>
      <c r="M270" s="34">
        <v>10219097</v>
      </c>
    </row>
    <row r="271" spans="1:13" s="2" customFormat="1" ht="51" hidden="1" customHeight="1">
      <c r="A271" s="76"/>
      <c r="B271" s="81"/>
      <c r="C271" s="80"/>
      <c r="D271" s="86"/>
      <c r="E271" s="86"/>
      <c r="F271" s="86"/>
      <c r="G271" s="96"/>
      <c r="H271" s="96"/>
      <c r="I271" s="96"/>
      <c r="J271" s="56" t="s">
        <v>324</v>
      </c>
      <c r="K271" s="34">
        <v>336316</v>
      </c>
      <c r="L271" s="34">
        <v>307715</v>
      </c>
      <c r="M271" s="34">
        <v>273345</v>
      </c>
    </row>
    <row r="272" spans="1:13" s="2" customFormat="1" ht="36" customHeight="1">
      <c r="A272" s="76" t="s">
        <v>955</v>
      </c>
      <c r="B272" s="81" t="s">
        <v>18</v>
      </c>
      <c r="C272" s="80" t="s">
        <v>209</v>
      </c>
      <c r="D272" s="86" t="s">
        <v>404</v>
      </c>
      <c r="E272" s="86" t="s">
        <v>211</v>
      </c>
      <c r="F272" s="86" t="s">
        <v>307</v>
      </c>
      <c r="G272" s="96">
        <v>5</v>
      </c>
      <c r="H272" s="96">
        <v>5</v>
      </c>
      <c r="I272" s="96">
        <v>5</v>
      </c>
      <c r="J272" s="56" t="s">
        <v>994</v>
      </c>
      <c r="K272" s="34">
        <v>52228</v>
      </c>
      <c r="L272" s="34">
        <v>68972</v>
      </c>
      <c r="M272" s="34">
        <v>69999</v>
      </c>
    </row>
    <row r="273" spans="1:13" s="2" customFormat="1" ht="39" customHeight="1">
      <c r="A273" s="76"/>
      <c r="B273" s="81"/>
      <c r="C273" s="80"/>
      <c r="D273" s="86"/>
      <c r="E273" s="86"/>
      <c r="F273" s="86"/>
      <c r="G273" s="96"/>
      <c r="H273" s="96"/>
      <c r="I273" s="96"/>
      <c r="J273" s="56" t="s">
        <v>999</v>
      </c>
      <c r="K273" s="34">
        <v>2150</v>
      </c>
      <c r="L273" s="34">
        <v>2036</v>
      </c>
      <c r="M273" s="34">
        <v>2065</v>
      </c>
    </row>
    <row r="274" spans="1:13" s="2" customFormat="1" ht="51" customHeight="1">
      <c r="A274" s="82">
        <v>111</v>
      </c>
      <c r="B274" s="81" t="s">
        <v>18</v>
      </c>
      <c r="C274" s="80" t="s">
        <v>209</v>
      </c>
      <c r="D274" s="86" t="s">
        <v>405</v>
      </c>
      <c r="E274" s="86" t="s">
        <v>211</v>
      </c>
      <c r="F274" s="86" t="s">
        <v>307</v>
      </c>
      <c r="G274" s="96">
        <v>117</v>
      </c>
      <c r="H274" s="96">
        <v>107</v>
      </c>
      <c r="I274" s="96">
        <v>106</v>
      </c>
      <c r="J274" s="56" t="s">
        <v>994</v>
      </c>
      <c r="K274" s="34">
        <v>13698469</v>
      </c>
      <c r="L274" s="34">
        <v>13271961</v>
      </c>
      <c r="M274" s="34">
        <v>13326727</v>
      </c>
    </row>
    <row r="275" spans="1:13" s="2" customFormat="1" ht="51" customHeight="1">
      <c r="A275" s="82"/>
      <c r="B275" s="81"/>
      <c r="C275" s="80"/>
      <c r="D275" s="86"/>
      <c r="E275" s="86"/>
      <c r="F275" s="86"/>
      <c r="G275" s="96"/>
      <c r="H275" s="96"/>
      <c r="I275" s="96"/>
      <c r="J275" s="56" t="s">
        <v>999</v>
      </c>
      <c r="K275" s="34">
        <v>498679</v>
      </c>
      <c r="L275" s="34">
        <v>395955</v>
      </c>
      <c r="M275" s="34">
        <v>347387</v>
      </c>
    </row>
    <row r="276" spans="1:13" s="2" customFormat="1" ht="51" customHeight="1">
      <c r="A276" s="82">
        <v>112</v>
      </c>
      <c r="B276" s="81" t="s">
        <v>18</v>
      </c>
      <c r="C276" s="80" t="s">
        <v>209</v>
      </c>
      <c r="D276" s="86" t="s">
        <v>406</v>
      </c>
      <c r="E276" s="86" t="s">
        <v>211</v>
      </c>
      <c r="F276" s="86" t="s">
        <v>307</v>
      </c>
      <c r="G276" s="96">
        <v>155</v>
      </c>
      <c r="H276" s="96">
        <v>148</v>
      </c>
      <c r="I276" s="96">
        <v>145</v>
      </c>
      <c r="J276" s="56" t="s">
        <v>994</v>
      </c>
      <c r="K276" s="34">
        <v>22933206</v>
      </c>
      <c r="L276" s="34">
        <v>21637373</v>
      </c>
      <c r="M276" s="34">
        <v>21743449</v>
      </c>
    </row>
    <row r="277" spans="1:13" s="2" customFormat="1" ht="51" customHeight="1">
      <c r="A277" s="82"/>
      <c r="B277" s="81"/>
      <c r="C277" s="80"/>
      <c r="D277" s="86"/>
      <c r="E277" s="86"/>
      <c r="F277" s="86"/>
      <c r="G277" s="96"/>
      <c r="H277" s="96"/>
      <c r="I277" s="96"/>
      <c r="J277" s="56" t="s">
        <v>999</v>
      </c>
      <c r="K277" s="34">
        <v>638573</v>
      </c>
      <c r="L277" s="34">
        <v>587607</v>
      </c>
      <c r="M277" s="34">
        <v>584758</v>
      </c>
    </row>
    <row r="278" spans="1:13" s="2" customFormat="1" ht="51" customHeight="1">
      <c r="A278" s="82">
        <v>113</v>
      </c>
      <c r="B278" s="81" t="s">
        <v>18</v>
      </c>
      <c r="C278" s="80" t="s">
        <v>209</v>
      </c>
      <c r="D278" s="86" t="s">
        <v>407</v>
      </c>
      <c r="E278" s="86" t="s">
        <v>211</v>
      </c>
      <c r="F278" s="86" t="s">
        <v>307</v>
      </c>
      <c r="G278" s="96">
        <v>2</v>
      </c>
      <c r="H278" s="96"/>
      <c r="I278" s="96"/>
      <c r="J278" s="56" t="s">
        <v>994</v>
      </c>
      <c r="K278" s="34">
        <v>73043</v>
      </c>
      <c r="L278" s="34">
        <v>0</v>
      </c>
      <c r="M278" s="34">
        <v>0</v>
      </c>
    </row>
    <row r="279" spans="1:13" s="2" customFormat="1" ht="51" customHeight="1">
      <c r="A279" s="82"/>
      <c r="B279" s="81"/>
      <c r="C279" s="80"/>
      <c r="D279" s="86"/>
      <c r="E279" s="86"/>
      <c r="F279" s="86"/>
      <c r="G279" s="96"/>
      <c r="H279" s="96"/>
      <c r="I279" s="96"/>
      <c r="J279" s="56" t="s">
        <v>999</v>
      </c>
      <c r="K279" s="34">
        <v>2104</v>
      </c>
      <c r="L279" s="34">
        <v>0</v>
      </c>
      <c r="M279" s="34">
        <v>0</v>
      </c>
    </row>
    <row r="280" spans="1:13" s="2" customFormat="1" ht="51" customHeight="1">
      <c r="A280" s="82">
        <v>114</v>
      </c>
      <c r="B280" s="81" t="s">
        <v>18</v>
      </c>
      <c r="C280" s="80" t="s">
        <v>209</v>
      </c>
      <c r="D280" s="86" t="s">
        <v>408</v>
      </c>
      <c r="E280" s="86" t="s">
        <v>211</v>
      </c>
      <c r="F280" s="86" t="s">
        <v>307</v>
      </c>
      <c r="G280" s="96">
        <v>1</v>
      </c>
      <c r="H280" s="96">
        <v>2</v>
      </c>
      <c r="I280" s="96">
        <v>2</v>
      </c>
      <c r="J280" s="56" t="s">
        <v>994</v>
      </c>
      <c r="K280" s="34">
        <v>248088</v>
      </c>
      <c r="L280" s="34">
        <v>474477</v>
      </c>
      <c r="M280" s="34">
        <v>483752</v>
      </c>
    </row>
    <row r="281" spans="1:13" s="2" customFormat="1" ht="51" customHeight="1">
      <c r="A281" s="82"/>
      <c r="B281" s="81"/>
      <c r="C281" s="80"/>
      <c r="D281" s="86"/>
      <c r="E281" s="86"/>
      <c r="F281" s="86"/>
      <c r="G281" s="96"/>
      <c r="H281" s="96"/>
      <c r="I281" s="96"/>
      <c r="J281" s="56" t="s">
        <v>999</v>
      </c>
      <c r="K281" s="34">
        <v>7145</v>
      </c>
      <c r="L281" s="34">
        <v>13593</v>
      </c>
      <c r="M281" s="34">
        <v>13859</v>
      </c>
    </row>
    <row r="282" spans="1:13" s="2" customFormat="1" ht="51" customHeight="1">
      <c r="A282" s="76" t="s">
        <v>956</v>
      </c>
      <c r="B282" s="81" t="s">
        <v>18</v>
      </c>
      <c r="C282" s="80" t="s">
        <v>209</v>
      </c>
      <c r="D282" s="86" t="s">
        <v>409</v>
      </c>
      <c r="E282" s="86" t="s">
        <v>211</v>
      </c>
      <c r="F282" s="86" t="s">
        <v>307</v>
      </c>
      <c r="G282" s="96">
        <f>276+46</f>
        <v>322</v>
      </c>
      <c r="H282" s="96">
        <f>276+51</f>
        <v>327</v>
      </c>
      <c r="I282" s="96">
        <f>271+49</f>
        <v>320</v>
      </c>
      <c r="J282" s="56" t="s">
        <v>994</v>
      </c>
      <c r="K282" s="34">
        <v>33074323</v>
      </c>
      <c r="L282" s="34">
        <v>34808632</v>
      </c>
      <c r="M282" s="34">
        <v>34731133</v>
      </c>
    </row>
    <row r="283" spans="1:13" s="2" customFormat="1" ht="51" customHeight="1">
      <c r="A283" s="76"/>
      <c r="B283" s="81"/>
      <c r="C283" s="80"/>
      <c r="D283" s="86"/>
      <c r="E283" s="86"/>
      <c r="F283" s="86"/>
      <c r="G283" s="96"/>
      <c r="H283" s="96"/>
      <c r="I283" s="96"/>
      <c r="J283" s="56" t="s">
        <v>999</v>
      </c>
      <c r="K283" s="34">
        <v>907601</v>
      </c>
      <c r="L283" s="34">
        <v>877658</v>
      </c>
      <c r="M283" s="34">
        <v>870488</v>
      </c>
    </row>
    <row r="284" spans="1:13" s="2" customFormat="1" ht="24.75" customHeight="1">
      <c r="A284" s="76"/>
      <c r="B284" s="81"/>
      <c r="C284" s="80"/>
      <c r="D284" s="86"/>
      <c r="E284" s="86"/>
      <c r="F284" s="86"/>
      <c r="G284" s="96"/>
      <c r="H284" s="96"/>
      <c r="I284" s="96"/>
      <c r="J284" s="56" t="s">
        <v>996</v>
      </c>
      <c r="K284" s="34">
        <v>6979221</v>
      </c>
      <c r="L284" s="34">
        <v>7744185</v>
      </c>
      <c r="M284" s="34">
        <v>7565214</v>
      </c>
    </row>
    <row r="285" spans="1:13" s="2" customFormat="1" ht="51" hidden="1" customHeight="1">
      <c r="A285" s="76"/>
      <c r="B285" s="81"/>
      <c r="C285" s="80"/>
      <c r="D285" s="86"/>
      <c r="E285" s="86"/>
      <c r="F285" s="86"/>
      <c r="G285" s="96"/>
      <c r="H285" s="96"/>
      <c r="I285" s="96"/>
      <c r="J285" s="56" t="s">
        <v>324</v>
      </c>
      <c r="K285" s="34">
        <v>213980</v>
      </c>
      <c r="L285" s="34">
        <v>226639</v>
      </c>
      <c r="M285" s="34">
        <v>209899</v>
      </c>
    </row>
    <row r="286" spans="1:13" s="2" customFormat="1" ht="51" customHeight="1">
      <c r="A286" s="76" t="s">
        <v>957</v>
      </c>
      <c r="B286" s="81" t="s">
        <v>18</v>
      </c>
      <c r="C286" s="80" t="s">
        <v>209</v>
      </c>
      <c r="D286" s="86" t="s">
        <v>410</v>
      </c>
      <c r="E286" s="86" t="s">
        <v>211</v>
      </c>
      <c r="F286" s="86" t="s">
        <v>307</v>
      </c>
      <c r="G286" s="96">
        <v>40</v>
      </c>
      <c r="H286" s="96">
        <v>40</v>
      </c>
      <c r="I286" s="96">
        <v>40</v>
      </c>
      <c r="J286" s="56" t="s">
        <v>994</v>
      </c>
      <c r="K286" s="34">
        <v>5633354</v>
      </c>
      <c r="L286" s="34">
        <v>6094102</v>
      </c>
      <c r="M286" s="34">
        <v>6198246</v>
      </c>
    </row>
    <row r="287" spans="1:13" s="2" customFormat="1" ht="51" customHeight="1">
      <c r="A287" s="76"/>
      <c r="B287" s="81"/>
      <c r="C287" s="80"/>
      <c r="D287" s="86"/>
      <c r="E287" s="86"/>
      <c r="F287" s="86"/>
      <c r="G287" s="96"/>
      <c r="H287" s="96"/>
      <c r="I287" s="96"/>
      <c r="J287" s="56" t="s">
        <v>999</v>
      </c>
      <c r="K287" s="34">
        <v>186948</v>
      </c>
      <c r="L287" s="34">
        <v>183596</v>
      </c>
      <c r="M287" s="34">
        <v>186839</v>
      </c>
    </row>
    <row r="288" spans="1:13" s="2" customFormat="1" ht="51" customHeight="1">
      <c r="A288" s="76" t="s">
        <v>958</v>
      </c>
      <c r="B288" s="81" t="s">
        <v>18</v>
      </c>
      <c r="C288" s="80" t="s">
        <v>209</v>
      </c>
      <c r="D288" s="86" t="s">
        <v>411</v>
      </c>
      <c r="E288" s="86" t="s">
        <v>211</v>
      </c>
      <c r="F288" s="86" t="s">
        <v>307</v>
      </c>
      <c r="G288" s="96">
        <v>7</v>
      </c>
      <c r="H288" s="96">
        <v>8</v>
      </c>
      <c r="I288" s="96">
        <v>8</v>
      </c>
      <c r="J288" s="56" t="s">
        <v>994</v>
      </c>
      <c r="K288" s="34">
        <v>89039</v>
      </c>
      <c r="L288" s="34">
        <v>103959</v>
      </c>
      <c r="M288" s="34">
        <v>105625</v>
      </c>
    </row>
    <row r="289" spans="1:13" s="2" customFormat="1" ht="51" customHeight="1">
      <c r="A289" s="76"/>
      <c r="B289" s="81"/>
      <c r="C289" s="80"/>
      <c r="D289" s="86"/>
      <c r="E289" s="86"/>
      <c r="F289" s="86"/>
      <c r="G289" s="96"/>
      <c r="H289" s="96"/>
      <c r="I289" s="96"/>
      <c r="J289" s="56" t="s">
        <v>999</v>
      </c>
      <c r="K289" s="34">
        <v>2399</v>
      </c>
      <c r="L289" s="34">
        <v>2721</v>
      </c>
      <c r="M289" s="34">
        <v>2766</v>
      </c>
    </row>
    <row r="290" spans="1:13" s="2" customFormat="1" ht="33" customHeight="1">
      <c r="A290" s="76" t="s">
        <v>959</v>
      </c>
      <c r="B290" s="81" t="s">
        <v>18</v>
      </c>
      <c r="C290" s="80" t="s">
        <v>209</v>
      </c>
      <c r="D290" s="86" t="s">
        <v>412</v>
      </c>
      <c r="E290" s="86" t="s">
        <v>211</v>
      </c>
      <c r="F290" s="86" t="s">
        <v>307</v>
      </c>
      <c r="G290" s="96">
        <f>3+1</f>
        <v>4</v>
      </c>
      <c r="H290" s="96">
        <f>3+4</f>
        <v>7</v>
      </c>
      <c r="I290" s="96">
        <f>3+4</f>
        <v>7</v>
      </c>
      <c r="J290" s="56" t="s">
        <v>994</v>
      </c>
      <c r="K290" s="34">
        <v>565705</v>
      </c>
      <c r="L290" s="34">
        <v>608112</v>
      </c>
      <c r="M290" s="34">
        <v>614632</v>
      </c>
    </row>
    <row r="291" spans="1:13" s="2" customFormat="1" ht="29.25" customHeight="1">
      <c r="A291" s="76"/>
      <c r="B291" s="81"/>
      <c r="C291" s="80"/>
      <c r="D291" s="86"/>
      <c r="E291" s="86"/>
      <c r="F291" s="86"/>
      <c r="G291" s="96"/>
      <c r="H291" s="96"/>
      <c r="I291" s="96"/>
      <c r="J291" s="56" t="s">
        <v>999</v>
      </c>
      <c r="K291" s="34">
        <v>15534</v>
      </c>
      <c r="L291" s="34">
        <v>15060</v>
      </c>
      <c r="M291" s="34">
        <v>15224</v>
      </c>
    </row>
    <row r="292" spans="1:13" s="2" customFormat="1" ht="47.25" customHeight="1">
      <c r="A292" s="76"/>
      <c r="B292" s="81"/>
      <c r="C292" s="80"/>
      <c r="D292" s="86"/>
      <c r="E292" s="86"/>
      <c r="F292" s="86"/>
      <c r="G292" s="96"/>
      <c r="H292" s="96"/>
      <c r="I292" s="96"/>
      <c r="J292" s="56" t="s">
        <v>996</v>
      </c>
      <c r="K292" s="34">
        <v>249153</v>
      </c>
      <c r="L292" s="34">
        <v>997430</v>
      </c>
      <c r="M292" s="34">
        <v>1014150</v>
      </c>
    </row>
    <row r="293" spans="1:13" s="2" customFormat="1" ht="51" hidden="1" customHeight="1">
      <c r="A293" s="76"/>
      <c r="B293" s="81"/>
      <c r="C293" s="80"/>
      <c r="D293" s="86"/>
      <c r="E293" s="86"/>
      <c r="F293" s="86"/>
      <c r="G293" s="96"/>
      <c r="H293" s="96"/>
      <c r="I293" s="96"/>
      <c r="J293" s="56" t="s">
        <v>324</v>
      </c>
      <c r="K293" s="34">
        <v>7639</v>
      </c>
      <c r="L293" s="34">
        <v>29191</v>
      </c>
      <c r="M293" s="34">
        <v>28138</v>
      </c>
    </row>
    <row r="294" spans="1:13" s="2" customFormat="1" ht="51" customHeight="1">
      <c r="A294" s="82">
        <v>119</v>
      </c>
      <c r="B294" s="81" t="s">
        <v>18</v>
      </c>
      <c r="C294" s="80" t="s">
        <v>209</v>
      </c>
      <c r="D294" s="86" t="s">
        <v>413</v>
      </c>
      <c r="E294" s="86" t="s">
        <v>211</v>
      </c>
      <c r="F294" s="86" t="s">
        <v>307</v>
      </c>
      <c r="G294" s="96">
        <v>293</v>
      </c>
      <c r="H294" s="96">
        <v>293</v>
      </c>
      <c r="I294" s="96">
        <v>287</v>
      </c>
      <c r="J294" s="56" t="s">
        <v>994</v>
      </c>
      <c r="K294" s="34">
        <v>33183623</v>
      </c>
      <c r="L294" s="34">
        <v>35051295</v>
      </c>
      <c r="M294" s="34">
        <v>35230605</v>
      </c>
    </row>
    <row r="295" spans="1:13" s="2" customFormat="1" ht="51" customHeight="1">
      <c r="A295" s="82"/>
      <c r="B295" s="81"/>
      <c r="C295" s="80"/>
      <c r="D295" s="86"/>
      <c r="E295" s="86"/>
      <c r="F295" s="86"/>
      <c r="G295" s="96"/>
      <c r="H295" s="96"/>
      <c r="I295" s="96"/>
      <c r="J295" s="56" t="s">
        <v>999</v>
      </c>
      <c r="K295" s="34">
        <v>817056</v>
      </c>
      <c r="L295" s="34">
        <v>759123</v>
      </c>
      <c r="M295" s="34">
        <v>759623</v>
      </c>
    </row>
    <row r="296" spans="1:13" s="2" customFormat="1" ht="51" customHeight="1">
      <c r="A296" s="82">
        <v>120</v>
      </c>
      <c r="B296" s="81" t="s">
        <v>18</v>
      </c>
      <c r="C296" s="80" t="s">
        <v>209</v>
      </c>
      <c r="D296" s="86" t="s">
        <v>414</v>
      </c>
      <c r="E296" s="86" t="s">
        <v>211</v>
      </c>
      <c r="F296" s="86" t="s">
        <v>307</v>
      </c>
      <c r="G296" s="96">
        <v>2</v>
      </c>
      <c r="H296" s="96">
        <v>1</v>
      </c>
      <c r="I296" s="96">
        <v>1</v>
      </c>
      <c r="J296" s="56" t="s">
        <v>994</v>
      </c>
      <c r="K296" s="34">
        <v>27395</v>
      </c>
      <c r="L296" s="34">
        <v>14883</v>
      </c>
      <c r="M296" s="34">
        <v>15498</v>
      </c>
    </row>
    <row r="297" spans="1:13" s="2" customFormat="1" ht="51" customHeight="1">
      <c r="A297" s="82"/>
      <c r="B297" s="81"/>
      <c r="C297" s="80"/>
      <c r="D297" s="86"/>
      <c r="E297" s="86"/>
      <c r="F297" s="86"/>
      <c r="G297" s="96"/>
      <c r="H297" s="96"/>
      <c r="I297" s="96"/>
      <c r="J297" s="56" t="s">
        <v>999</v>
      </c>
      <c r="K297" s="34">
        <v>689</v>
      </c>
      <c r="L297" s="34">
        <v>340</v>
      </c>
      <c r="M297" s="34">
        <v>342</v>
      </c>
    </row>
    <row r="298" spans="1:13" s="2" customFormat="1" ht="51" customHeight="1">
      <c r="A298" s="82">
        <v>121</v>
      </c>
      <c r="B298" s="81" t="s">
        <v>18</v>
      </c>
      <c r="C298" s="80" t="s">
        <v>209</v>
      </c>
      <c r="D298" s="86" t="s">
        <v>415</v>
      </c>
      <c r="E298" s="86" t="s">
        <v>211</v>
      </c>
      <c r="F298" s="86" t="s">
        <v>307</v>
      </c>
      <c r="G298" s="96">
        <v>1</v>
      </c>
      <c r="H298" s="96">
        <v>3</v>
      </c>
      <c r="I298" s="96">
        <v>3</v>
      </c>
      <c r="J298" s="56" t="s">
        <v>994</v>
      </c>
      <c r="K298" s="34">
        <v>136670</v>
      </c>
      <c r="L298" s="34">
        <v>425693</v>
      </c>
      <c r="M298" s="34">
        <v>432403</v>
      </c>
    </row>
    <row r="299" spans="1:13" s="2" customFormat="1" ht="51" customHeight="1">
      <c r="A299" s="82"/>
      <c r="B299" s="81"/>
      <c r="C299" s="80"/>
      <c r="D299" s="86"/>
      <c r="E299" s="86"/>
      <c r="F299" s="86"/>
      <c r="G299" s="96"/>
      <c r="H299" s="96"/>
      <c r="I299" s="96"/>
      <c r="J299" s="56" t="s">
        <v>999</v>
      </c>
      <c r="K299" s="34">
        <v>5610</v>
      </c>
      <c r="L299" s="34">
        <v>15786</v>
      </c>
      <c r="M299" s="34">
        <v>16035</v>
      </c>
    </row>
    <row r="300" spans="1:13" s="2" customFormat="1" ht="32.25" customHeight="1">
      <c r="A300" s="76" t="s">
        <v>960</v>
      </c>
      <c r="B300" s="81" t="s">
        <v>18</v>
      </c>
      <c r="C300" s="80" t="s">
        <v>209</v>
      </c>
      <c r="D300" s="86" t="s">
        <v>416</v>
      </c>
      <c r="E300" s="86" t="s">
        <v>211</v>
      </c>
      <c r="F300" s="86" t="s">
        <v>307</v>
      </c>
      <c r="G300" s="96">
        <f>49+6</f>
        <v>55</v>
      </c>
      <c r="H300" s="96">
        <f>58+6</f>
        <v>64</v>
      </c>
      <c r="I300" s="96">
        <f>57+6</f>
        <v>63</v>
      </c>
      <c r="J300" s="56" t="s">
        <v>994</v>
      </c>
      <c r="K300" s="34">
        <v>6873375</v>
      </c>
      <c r="L300" s="34">
        <v>8840050</v>
      </c>
      <c r="M300" s="34">
        <v>9046291</v>
      </c>
    </row>
    <row r="301" spans="1:13" s="2" customFormat="1" ht="34.5" customHeight="1">
      <c r="A301" s="76"/>
      <c r="B301" s="81"/>
      <c r="C301" s="80"/>
      <c r="D301" s="86"/>
      <c r="E301" s="86"/>
      <c r="F301" s="86"/>
      <c r="G301" s="96"/>
      <c r="H301" s="96"/>
      <c r="I301" s="96"/>
      <c r="J301" s="56" t="s">
        <v>999</v>
      </c>
      <c r="K301" s="34">
        <v>172882</v>
      </c>
      <c r="L301" s="34">
        <v>202197</v>
      </c>
      <c r="M301" s="34">
        <v>199830</v>
      </c>
    </row>
    <row r="302" spans="1:13" s="2" customFormat="1" ht="42.75" customHeight="1">
      <c r="A302" s="76"/>
      <c r="B302" s="81"/>
      <c r="C302" s="80"/>
      <c r="D302" s="86"/>
      <c r="E302" s="86"/>
      <c r="F302" s="86"/>
      <c r="G302" s="96"/>
      <c r="H302" s="96"/>
      <c r="I302" s="96"/>
      <c r="J302" s="56" t="s">
        <v>996</v>
      </c>
      <c r="K302" s="34">
        <v>910333</v>
      </c>
      <c r="L302" s="34">
        <v>911081</v>
      </c>
      <c r="M302" s="34">
        <v>926353</v>
      </c>
    </row>
    <row r="303" spans="1:13" s="2" customFormat="1" ht="51" hidden="1" customHeight="1">
      <c r="A303" s="76"/>
      <c r="B303" s="81"/>
      <c r="C303" s="80"/>
      <c r="D303" s="86"/>
      <c r="E303" s="86"/>
      <c r="F303" s="86"/>
      <c r="G303" s="96"/>
      <c r="H303" s="96"/>
      <c r="I303" s="96"/>
      <c r="J303" s="56" t="s">
        <v>324</v>
      </c>
      <c r="K303" s="34">
        <v>27910</v>
      </c>
      <c r="L303" s="34">
        <v>26663</v>
      </c>
      <c r="M303" s="34">
        <v>25702</v>
      </c>
    </row>
    <row r="304" spans="1:13" s="2" customFormat="1" ht="37.5" customHeight="1">
      <c r="A304" s="82">
        <v>123</v>
      </c>
      <c r="B304" s="81" t="s">
        <v>18</v>
      </c>
      <c r="C304" s="80" t="s">
        <v>209</v>
      </c>
      <c r="D304" s="86" t="s">
        <v>417</v>
      </c>
      <c r="E304" s="86" t="s">
        <v>211</v>
      </c>
      <c r="F304" s="86" t="s">
        <v>307</v>
      </c>
      <c r="G304" s="96">
        <v>1</v>
      </c>
      <c r="H304" s="96">
        <v>1</v>
      </c>
      <c r="I304" s="96">
        <v>1</v>
      </c>
      <c r="J304" s="56" t="s">
        <v>996</v>
      </c>
      <c r="K304" s="34">
        <v>249153</v>
      </c>
      <c r="L304" s="34">
        <v>249358</v>
      </c>
      <c r="M304" s="34">
        <v>253538</v>
      </c>
    </row>
    <row r="305" spans="1:13" s="2" customFormat="1" ht="41.25" customHeight="1">
      <c r="A305" s="82"/>
      <c r="B305" s="81"/>
      <c r="C305" s="80"/>
      <c r="D305" s="86"/>
      <c r="E305" s="86"/>
      <c r="F305" s="86"/>
      <c r="G305" s="96"/>
      <c r="H305" s="96"/>
      <c r="I305" s="96"/>
      <c r="J305" s="56" t="s">
        <v>1000</v>
      </c>
      <c r="K305" s="34">
        <v>7639</v>
      </c>
      <c r="L305" s="34">
        <v>7297</v>
      </c>
      <c r="M305" s="34">
        <v>7034</v>
      </c>
    </row>
    <row r="306" spans="1:13" s="2" customFormat="1" ht="36" customHeight="1">
      <c r="A306" s="82">
        <v>124</v>
      </c>
      <c r="B306" s="81" t="s">
        <v>18</v>
      </c>
      <c r="C306" s="80" t="s">
        <v>209</v>
      </c>
      <c r="D306" s="86" t="s">
        <v>418</v>
      </c>
      <c r="E306" s="86" t="s">
        <v>211</v>
      </c>
      <c r="F306" s="86" t="s">
        <v>307</v>
      </c>
      <c r="G306" s="96">
        <v>75</v>
      </c>
      <c r="H306" s="96">
        <v>75</v>
      </c>
      <c r="I306" s="96">
        <v>72</v>
      </c>
      <c r="J306" s="56" t="s">
        <v>994</v>
      </c>
      <c r="K306" s="34">
        <v>7263649</v>
      </c>
      <c r="L306" s="34">
        <v>7824653</v>
      </c>
      <c r="M306" s="34">
        <v>7917301</v>
      </c>
    </row>
    <row r="307" spans="1:13" s="2" customFormat="1" ht="51" customHeight="1">
      <c r="A307" s="82"/>
      <c r="B307" s="81"/>
      <c r="C307" s="80"/>
      <c r="D307" s="86"/>
      <c r="E307" s="86"/>
      <c r="F307" s="86"/>
      <c r="G307" s="96"/>
      <c r="H307" s="96"/>
      <c r="I307" s="96"/>
      <c r="J307" s="56" t="s">
        <v>999</v>
      </c>
      <c r="K307" s="34">
        <v>251511</v>
      </c>
      <c r="L307" s="34">
        <v>210324</v>
      </c>
      <c r="M307" s="34">
        <v>210324</v>
      </c>
    </row>
    <row r="308" spans="1:13" s="2" customFormat="1" ht="36" customHeight="1">
      <c r="A308" s="82">
        <v>125</v>
      </c>
      <c r="B308" s="81" t="s">
        <v>18</v>
      </c>
      <c r="C308" s="80" t="s">
        <v>209</v>
      </c>
      <c r="D308" s="86" t="s">
        <v>419</v>
      </c>
      <c r="E308" s="86" t="s">
        <v>211</v>
      </c>
      <c r="F308" s="86" t="s">
        <v>307</v>
      </c>
      <c r="G308" s="96">
        <v>2</v>
      </c>
      <c r="H308" s="96">
        <v>2</v>
      </c>
      <c r="I308" s="96">
        <v>2</v>
      </c>
      <c r="J308" s="56" t="s">
        <v>994</v>
      </c>
      <c r="K308" s="34">
        <v>18914</v>
      </c>
      <c r="L308" s="34">
        <v>20375</v>
      </c>
      <c r="M308" s="34">
        <v>20616</v>
      </c>
    </row>
    <row r="309" spans="1:13" s="2" customFormat="1" ht="51" customHeight="1">
      <c r="A309" s="82"/>
      <c r="B309" s="81"/>
      <c r="C309" s="80"/>
      <c r="D309" s="86"/>
      <c r="E309" s="86"/>
      <c r="F309" s="86"/>
      <c r="G309" s="96"/>
      <c r="H309" s="96"/>
      <c r="I309" s="96"/>
      <c r="J309" s="56" t="s">
        <v>999</v>
      </c>
      <c r="K309" s="34">
        <v>655</v>
      </c>
      <c r="L309" s="34">
        <v>548</v>
      </c>
      <c r="M309" s="34">
        <v>548</v>
      </c>
    </row>
    <row r="310" spans="1:13" s="2" customFormat="1" ht="51" customHeight="1">
      <c r="A310" s="82">
        <v>126</v>
      </c>
      <c r="B310" s="81" t="s">
        <v>18</v>
      </c>
      <c r="C310" s="80" t="s">
        <v>209</v>
      </c>
      <c r="D310" s="86" t="s">
        <v>420</v>
      </c>
      <c r="E310" s="86" t="s">
        <v>211</v>
      </c>
      <c r="F310" s="86" t="s">
        <v>307</v>
      </c>
      <c r="G310" s="96">
        <v>8</v>
      </c>
      <c r="H310" s="96"/>
      <c r="I310" s="96"/>
      <c r="J310" s="56" t="s">
        <v>994</v>
      </c>
      <c r="K310" s="34">
        <v>1122184</v>
      </c>
      <c r="L310" s="34">
        <v>0</v>
      </c>
      <c r="M310" s="34">
        <v>0</v>
      </c>
    </row>
    <row r="311" spans="1:13" s="2" customFormat="1" ht="51" customHeight="1">
      <c r="A311" s="82"/>
      <c r="B311" s="81"/>
      <c r="C311" s="80"/>
      <c r="D311" s="86"/>
      <c r="E311" s="86"/>
      <c r="F311" s="86"/>
      <c r="G311" s="96"/>
      <c r="H311" s="96"/>
      <c r="I311" s="96"/>
      <c r="J311" s="56" t="s">
        <v>999</v>
      </c>
      <c r="K311" s="34">
        <v>28226</v>
      </c>
      <c r="L311" s="34">
        <v>0</v>
      </c>
      <c r="M311" s="34">
        <v>0</v>
      </c>
    </row>
    <row r="312" spans="1:13" s="2" customFormat="1" ht="51" customHeight="1">
      <c r="A312" s="82">
        <v>127</v>
      </c>
      <c r="B312" s="81" t="s">
        <v>18</v>
      </c>
      <c r="C312" s="80" t="s">
        <v>209</v>
      </c>
      <c r="D312" s="86" t="s">
        <v>421</v>
      </c>
      <c r="E312" s="86" t="s">
        <v>211</v>
      </c>
      <c r="F312" s="86" t="s">
        <v>307</v>
      </c>
      <c r="G312" s="96">
        <v>41</v>
      </c>
      <c r="H312" s="96">
        <v>36</v>
      </c>
      <c r="I312" s="96">
        <v>36</v>
      </c>
      <c r="J312" s="56" t="s">
        <v>994</v>
      </c>
      <c r="K312" s="34">
        <v>4820810</v>
      </c>
      <c r="L312" s="34">
        <v>4515341</v>
      </c>
      <c r="M312" s="34">
        <v>4569874</v>
      </c>
    </row>
    <row r="313" spans="1:13" s="2" customFormat="1" ht="51" customHeight="1">
      <c r="A313" s="82"/>
      <c r="B313" s="81"/>
      <c r="C313" s="80"/>
      <c r="D313" s="86"/>
      <c r="E313" s="86"/>
      <c r="F313" s="86"/>
      <c r="G313" s="96"/>
      <c r="H313" s="96"/>
      <c r="I313" s="96"/>
      <c r="J313" s="56" t="s">
        <v>999</v>
      </c>
      <c r="K313" s="34">
        <v>121488</v>
      </c>
      <c r="L313" s="34">
        <v>105621</v>
      </c>
      <c r="M313" s="34">
        <v>106932</v>
      </c>
    </row>
    <row r="314" spans="1:13" s="2" customFormat="1" ht="30.75" customHeight="1">
      <c r="A314" s="82">
        <v>128</v>
      </c>
      <c r="B314" s="81" t="s">
        <v>18</v>
      </c>
      <c r="C314" s="80" t="s">
        <v>209</v>
      </c>
      <c r="D314" s="86" t="s">
        <v>422</v>
      </c>
      <c r="E314" s="86" t="s">
        <v>211</v>
      </c>
      <c r="F314" s="86" t="s">
        <v>307</v>
      </c>
      <c r="G314" s="96">
        <v>4</v>
      </c>
      <c r="H314" s="96">
        <v>4</v>
      </c>
      <c r="I314" s="96">
        <v>4</v>
      </c>
      <c r="J314" s="56" t="s">
        <v>994</v>
      </c>
      <c r="K314" s="34">
        <v>772348</v>
      </c>
      <c r="L314" s="34">
        <v>823882</v>
      </c>
      <c r="M314" s="34">
        <v>833832</v>
      </c>
    </row>
    <row r="315" spans="1:13" s="2" customFormat="1" ht="51" customHeight="1">
      <c r="A315" s="82"/>
      <c r="B315" s="81"/>
      <c r="C315" s="80"/>
      <c r="D315" s="86"/>
      <c r="E315" s="86"/>
      <c r="F315" s="86"/>
      <c r="G315" s="96"/>
      <c r="H315" s="96"/>
      <c r="I315" s="96"/>
      <c r="J315" s="56" t="s">
        <v>999</v>
      </c>
      <c r="K315" s="34">
        <v>19464</v>
      </c>
      <c r="L315" s="34">
        <v>19272</v>
      </c>
      <c r="M315" s="34">
        <v>19511</v>
      </c>
    </row>
    <row r="316" spans="1:13" s="2" customFormat="1" ht="31.5" customHeight="1">
      <c r="A316" s="82">
        <v>129</v>
      </c>
      <c r="B316" s="81" t="s">
        <v>18</v>
      </c>
      <c r="C316" s="80" t="s">
        <v>209</v>
      </c>
      <c r="D316" s="86" t="s">
        <v>423</v>
      </c>
      <c r="E316" s="86" t="s">
        <v>211</v>
      </c>
      <c r="F316" s="86" t="s">
        <v>307</v>
      </c>
      <c r="G316" s="96">
        <v>13</v>
      </c>
      <c r="H316" s="96">
        <v>13</v>
      </c>
      <c r="I316" s="96">
        <v>13</v>
      </c>
      <c r="J316" s="56" t="s">
        <v>996</v>
      </c>
      <c r="K316" s="34">
        <v>1972389</v>
      </c>
      <c r="L316" s="34">
        <v>1974008</v>
      </c>
      <c r="M316" s="34">
        <v>2007098</v>
      </c>
    </row>
    <row r="317" spans="1:13" s="2" customFormat="1" ht="51" customHeight="1">
      <c r="A317" s="82"/>
      <c r="B317" s="81"/>
      <c r="C317" s="80"/>
      <c r="D317" s="86"/>
      <c r="E317" s="86"/>
      <c r="F317" s="86"/>
      <c r="G317" s="96"/>
      <c r="H317" s="96"/>
      <c r="I317" s="96"/>
      <c r="J317" s="56" t="s">
        <v>1000</v>
      </c>
      <c r="K317" s="34">
        <v>60473</v>
      </c>
      <c r="L317" s="34">
        <v>57771</v>
      </c>
      <c r="M317" s="34">
        <v>55687</v>
      </c>
    </row>
    <row r="318" spans="1:13" s="2" customFormat="1" ht="41.25" customHeight="1">
      <c r="A318" s="82">
        <v>130</v>
      </c>
      <c r="B318" s="81" t="s">
        <v>18</v>
      </c>
      <c r="C318" s="80" t="s">
        <v>209</v>
      </c>
      <c r="D318" s="86" t="s">
        <v>424</v>
      </c>
      <c r="E318" s="86" t="s">
        <v>211</v>
      </c>
      <c r="F318" s="86" t="s">
        <v>307</v>
      </c>
      <c r="G318" s="96">
        <v>49</v>
      </c>
      <c r="H318" s="96">
        <v>45</v>
      </c>
      <c r="I318" s="96">
        <v>45</v>
      </c>
      <c r="J318" s="56" t="s">
        <v>994</v>
      </c>
      <c r="K318" s="34">
        <v>5761456</v>
      </c>
      <c r="L318" s="34">
        <v>5644176</v>
      </c>
      <c r="M318" s="34">
        <v>5712342</v>
      </c>
    </row>
    <row r="319" spans="1:13" s="2" customFormat="1" ht="51" customHeight="1">
      <c r="A319" s="82"/>
      <c r="B319" s="81"/>
      <c r="C319" s="80"/>
      <c r="D319" s="86"/>
      <c r="E319" s="86"/>
      <c r="F319" s="86"/>
      <c r="G319" s="96"/>
      <c r="H319" s="96"/>
      <c r="I319" s="96"/>
      <c r="J319" s="56" t="s">
        <v>999</v>
      </c>
      <c r="K319" s="34">
        <v>145192</v>
      </c>
      <c r="L319" s="34">
        <v>132027</v>
      </c>
      <c r="M319" s="34">
        <v>133666</v>
      </c>
    </row>
    <row r="320" spans="1:13" s="2" customFormat="1" ht="32.25" customHeight="1">
      <c r="A320" s="82">
        <v>131</v>
      </c>
      <c r="B320" s="81" t="s">
        <v>18</v>
      </c>
      <c r="C320" s="80" t="s">
        <v>209</v>
      </c>
      <c r="D320" s="86" t="s">
        <v>425</v>
      </c>
      <c r="E320" s="86" t="s">
        <v>211</v>
      </c>
      <c r="F320" s="86" t="s">
        <v>307</v>
      </c>
      <c r="G320" s="96">
        <v>28</v>
      </c>
      <c r="H320" s="96">
        <v>24</v>
      </c>
      <c r="I320" s="96">
        <v>23</v>
      </c>
      <c r="J320" s="56" t="s">
        <v>994</v>
      </c>
      <c r="K320" s="34">
        <v>2943873</v>
      </c>
      <c r="L320" s="34">
        <v>3332278</v>
      </c>
      <c r="M320" s="34">
        <v>3240970</v>
      </c>
    </row>
    <row r="321" spans="1:13" s="2" customFormat="1" ht="51" customHeight="1">
      <c r="A321" s="82"/>
      <c r="B321" s="81"/>
      <c r="C321" s="80"/>
      <c r="D321" s="86"/>
      <c r="E321" s="86"/>
      <c r="F321" s="86"/>
      <c r="G321" s="96"/>
      <c r="H321" s="96"/>
      <c r="I321" s="96"/>
      <c r="J321" s="56" t="s">
        <v>999</v>
      </c>
      <c r="K321" s="34">
        <v>121164</v>
      </c>
      <c r="L321" s="34">
        <v>98387</v>
      </c>
      <c r="M321" s="34">
        <v>95633</v>
      </c>
    </row>
    <row r="322" spans="1:13" s="2" customFormat="1" ht="39" customHeight="1">
      <c r="A322" s="82">
        <v>132</v>
      </c>
      <c r="B322" s="81" t="s">
        <v>18</v>
      </c>
      <c r="C322" s="80" t="s">
        <v>209</v>
      </c>
      <c r="D322" s="86" t="s">
        <v>426</v>
      </c>
      <c r="E322" s="86" t="s">
        <v>211</v>
      </c>
      <c r="F322" s="86" t="s">
        <v>307</v>
      </c>
      <c r="G322" s="96"/>
      <c r="H322" s="96">
        <v>8</v>
      </c>
      <c r="I322" s="96">
        <v>8</v>
      </c>
      <c r="J322" s="56" t="s">
        <v>994</v>
      </c>
      <c r="K322" s="34"/>
      <c r="L322" s="34">
        <v>1110759</v>
      </c>
      <c r="M322" s="34">
        <v>1127294</v>
      </c>
    </row>
    <row r="323" spans="1:13" s="2" customFormat="1" ht="51" customHeight="1">
      <c r="A323" s="82"/>
      <c r="B323" s="81"/>
      <c r="C323" s="80"/>
      <c r="D323" s="86"/>
      <c r="E323" s="86"/>
      <c r="F323" s="86"/>
      <c r="G323" s="96"/>
      <c r="H323" s="96"/>
      <c r="I323" s="96"/>
      <c r="J323" s="56" t="s">
        <v>999</v>
      </c>
      <c r="K323" s="34"/>
      <c r="L323" s="34">
        <v>32796</v>
      </c>
      <c r="M323" s="34">
        <v>33264</v>
      </c>
    </row>
    <row r="324" spans="1:13" s="2" customFormat="1" ht="30.75" customHeight="1">
      <c r="A324" s="82">
        <v>133</v>
      </c>
      <c r="B324" s="81" t="s">
        <v>18</v>
      </c>
      <c r="C324" s="80" t="s">
        <v>209</v>
      </c>
      <c r="D324" s="86" t="s">
        <v>427</v>
      </c>
      <c r="E324" s="86" t="s">
        <v>211</v>
      </c>
      <c r="F324" s="86" t="s">
        <v>307</v>
      </c>
      <c r="G324" s="96">
        <v>5</v>
      </c>
      <c r="H324" s="96">
        <v>5</v>
      </c>
      <c r="I324" s="96">
        <v>5</v>
      </c>
      <c r="J324" s="56" t="s">
        <v>994</v>
      </c>
      <c r="K324" s="34">
        <v>54765</v>
      </c>
      <c r="L324" s="34">
        <v>69115</v>
      </c>
      <c r="M324" s="34">
        <v>70537</v>
      </c>
    </row>
    <row r="325" spans="1:13" s="2" customFormat="1" ht="51" customHeight="1">
      <c r="A325" s="82"/>
      <c r="B325" s="81"/>
      <c r="C325" s="80"/>
      <c r="D325" s="86"/>
      <c r="E325" s="86"/>
      <c r="F325" s="86"/>
      <c r="G325" s="96"/>
      <c r="H325" s="96"/>
      <c r="I325" s="96"/>
      <c r="J325" s="56" t="s">
        <v>999</v>
      </c>
      <c r="K325" s="34">
        <v>2035</v>
      </c>
      <c r="L325" s="34">
        <v>1941</v>
      </c>
      <c r="M325" s="34">
        <v>1966</v>
      </c>
    </row>
    <row r="326" spans="1:13" s="2" customFormat="1" ht="23.25" customHeight="1">
      <c r="A326" s="82">
        <v>134</v>
      </c>
      <c r="B326" s="81" t="s">
        <v>18</v>
      </c>
      <c r="C326" s="80" t="s">
        <v>209</v>
      </c>
      <c r="D326" s="86" t="s">
        <v>428</v>
      </c>
      <c r="E326" s="86" t="s">
        <v>211</v>
      </c>
      <c r="F326" s="86" t="s">
        <v>307</v>
      </c>
      <c r="G326" s="96">
        <v>89</v>
      </c>
      <c r="H326" s="96">
        <v>98</v>
      </c>
      <c r="I326" s="96">
        <v>97</v>
      </c>
      <c r="J326" s="56" t="s">
        <v>994</v>
      </c>
      <c r="K326" s="34">
        <v>6436206</v>
      </c>
      <c r="L326" s="34">
        <v>7490044</v>
      </c>
      <c r="M326" s="34">
        <v>7519461</v>
      </c>
    </row>
    <row r="327" spans="1:13" s="2" customFormat="1" ht="51" customHeight="1">
      <c r="A327" s="82"/>
      <c r="B327" s="81"/>
      <c r="C327" s="80"/>
      <c r="D327" s="86"/>
      <c r="E327" s="86"/>
      <c r="F327" s="86"/>
      <c r="G327" s="96"/>
      <c r="H327" s="96"/>
      <c r="I327" s="96"/>
      <c r="J327" s="56" t="s">
        <v>999</v>
      </c>
      <c r="K327" s="34">
        <v>313310</v>
      </c>
      <c r="L327" s="34">
        <v>319357</v>
      </c>
      <c r="M327" s="34">
        <v>320654</v>
      </c>
    </row>
    <row r="328" spans="1:13" s="2" customFormat="1" ht="30.75" customHeight="1">
      <c r="A328" s="82">
        <v>135</v>
      </c>
      <c r="B328" s="81" t="s">
        <v>18</v>
      </c>
      <c r="C328" s="80" t="s">
        <v>209</v>
      </c>
      <c r="D328" s="86" t="s">
        <v>429</v>
      </c>
      <c r="E328" s="86" t="s">
        <v>211</v>
      </c>
      <c r="F328" s="86" t="s">
        <v>307</v>
      </c>
      <c r="G328" s="96">
        <v>2</v>
      </c>
      <c r="H328" s="96"/>
      <c r="I328" s="96"/>
      <c r="J328" s="56" t="s">
        <v>994</v>
      </c>
      <c r="K328" s="34">
        <v>35248</v>
      </c>
      <c r="L328" s="34">
        <v>0</v>
      </c>
      <c r="M328" s="34">
        <v>0</v>
      </c>
    </row>
    <row r="329" spans="1:13" s="2" customFormat="1" ht="51" customHeight="1">
      <c r="A329" s="82"/>
      <c r="B329" s="81"/>
      <c r="C329" s="80"/>
      <c r="D329" s="86"/>
      <c r="E329" s="86"/>
      <c r="F329" s="86"/>
      <c r="G329" s="96"/>
      <c r="H329" s="96"/>
      <c r="I329" s="96"/>
      <c r="J329" s="56" t="s">
        <v>999</v>
      </c>
      <c r="K329" s="34">
        <v>1716</v>
      </c>
      <c r="L329" s="34">
        <v>0</v>
      </c>
      <c r="M329" s="34">
        <v>0</v>
      </c>
    </row>
    <row r="330" spans="1:13" s="2" customFormat="1" ht="36" customHeight="1">
      <c r="A330" s="82">
        <v>136</v>
      </c>
      <c r="B330" s="81" t="s">
        <v>18</v>
      </c>
      <c r="C330" s="80" t="s">
        <v>209</v>
      </c>
      <c r="D330" s="86" t="s">
        <v>430</v>
      </c>
      <c r="E330" s="86" t="s">
        <v>211</v>
      </c>
      <c r="F330" s="86" t="s">
        <v>307</v>
      </c>
      <c r="G330" s="96">
        <v>64</v>
      </c>
      <c r="H330" s="96">
        <v>67</v>
      </c>
      <c r="I330" s="96">
        <v>65</v>
      </c>
      <c r="J330" s="56" t="s">
        <v>994</v>
      </c>
      <c r="K330" s="34">
        <v>6404805</v>
      </c>
      <c r="L330" s="34">
        <v>7040802</v>
      </c>
      <c r="M330" s="34">
        <v>7169866</v>
      </c>
    </row>
    <row r="331" spans="1:13" s="2" customFormat="1" ht="51" customHeight="1">
      <c r="A331" s="82"/>
      <c r="B331" s="81"/>
      <c r="C331" s="80"/>
      <c r="D331" s="86"/>
      <c r="E331" s="86"/>
      <c r="F331" s="86"/>
      <c r="G331" s="96"/>
      <c r="H331" s="96"/>
      <c r="I331" s="96"/>
      <c r="J331" s="56" t="s">
        <v>999</v>
      </c>
      <c r="K331" s="34">
        <v>409122</v>
      </c>
      <c r="L331" s="34">
        <v>338208</v>
      </c>
      <c r="M331" s="34">
        <v>245948</v>
      </c>
    </row>
    <row r="332" spans="1:13" s="2" customFormat="1" ht="36" customHeight="1">
      <c r="A332" s="82">
        <v>137</v>
      </c>
      <c r="B332" s="81" t="s">
        <v>18</v>
      </c>
      <c r="C332" s="80" t="s">
        <v>209</v>
      </c>
      <c r="D332" s="86" t="s">
        <v>431</v>
      </c>
      <c r="E332" s="86" t="s">
        <v>211</v>
      </c>
      <c r="F332" s="86" t="s">
        <v>307</v>
      </c>
      <c r="G332" s="96">
        <v>254</v>
      </c>
      <c r="H332" s="96">
        <v>243</v>
      </c>
      <c r="I332" s="96">
        <v>239</v>
      </c>
      <c r="J332" s="56" t="s">
        <v>994</v>
      </c>
      <c r="K332" s="34">
        <v>36246264</v>
      </c>
      <c r="L332" s="34">
        <v>37667736</v>
      </c>
      <c r="M332" s="34">
        <v>38084912</v>
      </c>
    </row>
    <row r="333" spans="1:13" s="2" customFormat="1" ht="51" customHeight="1">
      <c r="A333" s="82"/>
      <c r="B333" s="81"/>
      <c r="C333" s="80"/>
      <c r="D333" s="86"/>
      <c r="E333" s="86"/>
      <c r="F333" s="86"/>
      <c r="G333" s="96"/>
      <c r="H333" s="96"/>
      <c r="I333" s="96"/>
      <c r="J333" s="56" t="s">
        <v>999</v>
      </c>
      <c r="K333" s="34">
        <v>1027260</v>
      </c>
      <c r="L333" s="34">
        <v>969802</v>
      </c>
      <c r="M333" s="34">
        <v>963987</v>
      </c>
    </row>
    <row r="334" spans="1:13" s="2" customFormat="1" ht="30.75" customHeight="1">
      <c r="A334" s="82">
        <v>138</v>
      </c>
      <c r="B334" s="81" t="s">
        <v>18</v>
      </c>
      <c r="C334" s="80" t="s">
        <v>209</v>
      </c>
      <c r="D334" s="86" t="s">
        <v>432</v>
      </c>
      <c r="E334" s="86" t="s">
        <v>211</v>
      </c>
      <c r="F334" s="86" t="s">
        <v>307</v>
      </c>
      <c r="G334" s="96">
        <v>17</v>
      </c>
      <c r="H334" s="96">
        <v>19</v>
      </c>
      <c r="I334" s="96">
        <v>19</v>
      </c>
      <c r="J334" s="56" t="s">
        <v>994</v>
      </c>
      <c r="K334" s="34">
        <v>223077</v>
      </c>
      <c r="L334" s="34">
        <v>262407</v>
      </c>
      <c r="M334" s="34">
        <v>268020</v>
      </c>
    </row>
    <row r="335" spans="1:13" s="2" customFormat="1" ht="51" customHeight="1">
      <c r="A335" s="82"/>
      <c r="B335" s="81"/>
      <c r="C335" s="80"/>
      <c r="D335" s="86"/>
      <c r="E335" s="86"/>
      <c r="F335" s="86"/>
      <c r="G335" s="96"/>
      <c r="H335" s="96"/>
      <c r="I335" s="96"/>
      <c r="J335" s="56" t="s">
        <v>999</v>
      </c>
      <c r="K335" s="34">
        <v>9725</v>
      </c>
      <c r="L335" s="34">
        <v>9482</v>
      </c>
      <c r="M335" s="34">
        <v>8246</v>
      </c>
    </row>
    <row r="336" spans="1:13" s="2" customFormat="1" ht="30.75" customHeight="1">
      <c r="A336" s="82">
        <v>139</v>
      </c>
      <c r="B336" s="81" t="s">
        <v>18</v>
      </c>
      <c r="C336" s="80" t="s">
        <v>209</v>
      </c>
      <c r="D336" s="86" t="s">
        <v>433</v>
      </c>
      <c r="E336" s="86" t="s">
        <v>211</v>
      </c>
      <c r="F336" s="86" t="s">
        <v>307</v>
      </c>
      <c r="G336" s="96">
        <v>410</v>
      </c>
      <c r="H336" s="96">
        <v>393</v>
      </c>
      <c r="I336" s="96">
        <v>395</v>
      </c>
      <c r="J336" s="56" t="s">
        <v>994</v>
      </c>
      <c r="K336" s="34">
        <v>53064611</v>
      </c>
      <c r="L336" s="34">
        <v>57586559</v>
      </c>
      <c r="M336" s="34">
        <v>58635542</v>
      </c>
    </row>
    <row r="337" spans="1:13" s="2" customFormat="1" ht="51" customHeight="1">
      <c r="A337" s="82"/>
      <c r="B337" s="81"/>
      <c r="C337" s="80"/>
      <c r="D337" s="86"/>
      <c r="E337" s="86"/>
      <c r="F337" s="86"/>
      <c r="G337" s="96"/>
      <c r="H337" s="96"/>
      <c r="I337" s="96"/>
      <c r="J337" s="56" t="s">
        <v>999</v>
      </c>
      <c r="K337" s="34">
        <v>1345730</v>
      </c>
      <c r="L337" s="34">
        <v>1260845</v>
      </c>
      <c r="M337" s="34">
        <v>1267088</v>
      </c>
    </row>
    <row r="338" spans="1:13" s="2" customFormat="1" ht="33" customHeight="1">
      <c r="A338" s="82">
        <v>140</v>
      </c>
      <c r="B338" s="81" t="s">
        <v>18</v>
      </c>
      <c r="C338" s="80" t="s">
        <v>209</v>
      </c>
      <c r="D338" s="86" t="s">
        <v>434</v>
      </c>
      <c r="E338" s="86" t="s">
        <v>211</v>
      </c>
      <c r="F338" s="86" t="s">
        <v>307</v>
      </c>
      <c r="G338" s="96">
        <v>7</v>
      </c>
      <c r="H338" s="96">
        <v>7</v>
      </c>
      <c r="I338" s="96">
        <v>7</v>
      </c>
      <c r="J338" s="56" t="s">
        <v>994</v>
      </c>
      <c r="K338" s="34">
        <v>84307</v>
      </c>
      <c r="L338" s="34">
        <v>98989</v>
      </c>
      <c r="M338" s="34">
        <v>98543</v>
      </c>
    </row>
    <row r="339" spans="1:13" s="2" customFormat="1" ht="51" customHeight="1">
      <c r="A339" s="82"/>
      <c r="B339" s="81"/>
      <c r="C339" s="80"/>
      <c r="D339" s="86"/>
      <c r="E339" s="86"/>
      <c r="F339" s="86"/>
      <c r="G339" s="96"/>
      <c r="H339" s="96"/>
      <c r="I339" s="96"/>
      <c r="J339" s="56" t="s">
        <v>999</v>
      </c>
      <c r="K339" s="34">
        <v>2154</v>
      </c>
      <c r="L339" s="34">
        <v>2087</v>
      </c>
      <c r="M339" s="34">
        <v>2077</v>
      </c>
    </row>
    <row r="340" spans="1:13" s="2" customFormat="1" ht="32.25" customHeight="1">
      <c r="A340" s="82">
        <v>141</v>
      </c>
      <c r="B340" s="81" t="s">
        <v>18</v>
      </c>
      <c r="C340" s="80" t="s">
        <v>209</v>
      </c>
      <c r="D340" s="86" t="s">
        <v>435</v>
      </c>
      <c r="E340" s="86" t="s">
        <v>211</v>
      </c>
      <c r="F340" s="86" t="s">
        <v>307</v>
      </c>
      <c r="G340" s="96">
        <v>2</v>
      </c>
      <c r="H340" s="96">
        <v>2</v>
      </c>
      <c r="I340" s="96">
        <v>2</v>
      </c>
      <c r="J340" s="56" t="s">
        <v>994</v>
      </c>
      <c r="K340" s="34">
        <v>460702</v>
      </c>
      <c r="L340" s="34">
        <v>500581</v>
      </c>
      <c r="M340" s="34">
        <v>521246</v>
      </c>
    </row>
    <row r="341" spans="1:13" s="2" customFormat="1" ht="51" customHeight="1">
      <c r="A341" s="82"/>
      <c r="B341" s="81"/>
      <c r="C341" s="80"/>
      <c r="D341" s="86"/>
      <c r="E341" s="86"/>
      <c r="F341" s="86"/>
      <c r="G341" s="96"/>
      <c r="H341" s="96"/>
      <c r="I341" s="96"/>
      <c r="J341" s="56" t="s">
        <v>999</v>
      </c>
      <c r="K341" s="34">
        <v>11588</v>
      </c>
      <c r="L341" s="34">
        <v>11450</v>
      </c>
      <c r="M341" s="34">
        <v>11513</v>
      </c>
    </row>
    <row r="342" spans="1:13" s="2" customFormat="1" ht="30.75" customHeight="1">
      <c r="A342" s="82">
        <v>142</v>
      </c>
      <c r="B342" s="81" t="s">
        <v>18</v>
      </c>
      <c r="C342" s="80" t="s">
        <v>209</v>
      </c>
      <c r="D342" s="86" t="s">
        <v>436</v>
      </c>
      <c r="E342" s="86" t="s">
        <v>211</v>
      </c>
      <c r="F342" s="86" t="s">
        <v>307</v>
      </c>
      <c r="G342" s="96">
        <v>124</v>
      </c>
      <c r="H342" s="96">
        <v>129</v>
      </c>
      <c r="I342" s="96">
        <v>128</v>
      </c>
      <c r="J342" s="56" t="s">
        <v>994</v>
      </c>
      <c r="K342" s="34">
        <v>18296046</v>
      </c>
      <c r="L342" s="34">
        <v>20468428</v>
      </c>
      <c r="M342" s="34">
        <v>20645442</v>
      </c>
    </row>
    <row r="343" spans="1:13" s="2" customFormat="1" ht="51" customHeight="1">
      <c r="A343" s="82"/>
      <c r="B343" s="81"/>
      <c r="C343" s="80"/>
      <c r="D343" s="86"/>
      <c r="E343" s="86"/>
      <c r="F343" s="86"/>
      <c r="G343" s="96"/>
      <c r="H343" s="96"/>
      <c r="I343" s="96"/>
      <c r="J343" s="56" t="s">
        <v>999</v>
      </c>
      <c r="K343" s="34">
        <v>548529</v>
      </c>
      <c r="L343" s="34">
        <v>557118</v>
      </c>
      <c r="M343" s="34">
        <v>560785</v>
      </c>
    </row>
    <row r="344" spans="1:13" s="2" customFormat="1" ht="29.25" customHeight="1">
      <c r="A344" s="82">
        <v>143</v>
      </c>
      <c r="B344" s="81" t="s">
        <v>18</v>
      </c>
      <c r="C344" s="80" t="s">
        <v>209</v>
      </c>
      <c r="D344" s="86" t="s">
        <v>437</v>
      </c>
      <c r="E344" s="86" t="s">
        <v>211</v>
      </c>
      <c r="F344" s="86" t="s">
        <v>307</v>
      </c>
      <c r="G344" s="96">
        <v>1</v>
      </c>
      <c r="H344" s="96"/>
      <c r="I344" s="96"/>
      <c r="J344" s="56" t="s">
        <v>994</v>
      </c>
      <c r="K344" s="34">
        <v>34306</v>
      </c>
      <c r="L344" s="34">
        <v>0</v>
      </c>
      <c r="M344" s="34">
        <v>0</v>
      </c>
    </row>
    <row r="345" spans="1:13" s="2" customFormat="1" ht="51" customHeight="1">
      <c r="A345" s="82"/>
      <c r="B345" s="81"/>
      <c r="C345" s="80"/>
      <c r="D345" s="86"/>
      <c r="E345" s="86"/>
      <c r="F345" s="86"/>
      <c r="G345" s="96"/>
      <c r="H345" s="96"/>
      <c r="I345" s="96"/>
      <c r="J345" s="56" t="s">
        <v>999</v>
      </c>
      <c r="K345" s="34">
        <v>1138</v>
      </c>
      <c r="L345" s="34">
        <v>0</v>
      </c>
      <c r="M345" s="34">
        <v>0</v>
      </c>
    </row>
    <row r="346" spans="1:13" s="2" customFormat="1" ht="51" customHeight="1">
      <c r="A346" s="82">
        <v>144</v>
      </c>
      <c r="B346" s="81" t="s">
        <v>18</v>
      </c>
      <c r="C346" s="80" t="s">
        <v>209</v>
      </c>
      <c r="D346" s="86" t="s">
        <v>438</v>
      </c>
      <c r="E346" s="86" t="s">
        <v>211</v>
      </c>
      <c r="F346" s="86" t="s">
        <v>307</v>
      </c>
      <c r="G346" s="96">
        <v>1</v>
      </c>
      <c r="H346" s="96">
        <v>1</v>
      </c>
      <c r="I346" s="96">
        <v>1</v>
      </c>
      <c r="J346" s="56" t="s">
        <v>994</v>
      </c>
      <c r="K346" s="34">
        <v>15246</v>
      </c>
      <c r="L346" s="34">
        <v>16101</v>
      </c>
      <c r="M346" s="34">
        <v>16388</v>
      </c>
    </row>
    <row r="347" spans="1:13" s="2" customFormat="1" ht="51" customHeight="1">
      <c r="A347" s="82"/>
      <c r="B347" s="81"/>
      <c r="C347" s="80"/>
      <c r="D347" s="86"/>
      <c r="E347" s="86"/>
      <c r="F347" s="86"/>
      <c r="G347" s="96"/>
      <c r="H347" s="96"/>
      <c r="I347" s="96"/>
      <c r="J347" s="56" t="s">
        <v>999</v>
      </c>
      <c r="K347" s="34">
        <v>418</v>
      </c>
      <c r="L347" s="34">
        <v>396</v>
      </c>
      <c r="M347" s="34">
        <v>399</v>
      </c>
    </row>
    <row r="348" spans="1:13" s="2" customFormat="1" ht="32.25" customHeight="1">
      <c r="A348" s="82">
        <v>145</v>
      </c>
      <c r="B348" s="81" t="s">
        <v>18</v>
      </c>
      <c r="C348" s="80" t="s">
        <v>209</v>
      </c>
      <c r="D348" s="86" t="s">
        <v>439</v>
      </c>
      <c r="E348" s="86" t="s">
        <v>211</v>
      </c>
      <c r="F348" s="86" t="s">
        <v>307</v>
      </c>
      <c r="G348" s="96">
        <v>89</v>
      </c>
      <c r="H348" s="96">
        <v>88</v>
      </c>
      <c r="I348" s="96">
        <v>84</v>
      </c>
      <c r="J348" s="56" t="s">
        <v>994</v>
      </c>
      <c r="K348" s="34">
        <v>13895770</v>
      </c>
      <c r="L348" s="34">
        <v>14510340</v>
      </c>
      <c r="M348" s="34">
        <v>14097724</v>
      </c>
    </row>
    <row r="349" spans="1:13" s="2" customFormat="1" ht="51" customHeight="1">
      <c r="A349" s="82"/>
      <c r="B349" s="81"/>
      <c r="C349" s="80"/>
      <c r="D349" s="86"/>
      <c r="E349" s="86"/>
      <c r="F349" s="86"/>
      <c r="G349" s="96"/>
      <c r="H349" s="96"/>
      <c r="I349" s="96"/>
      <c r="J349" s="56" t="s">
        <v>999</v>
      </c>
      <c r="K349" s="34">
        <v>380849</v>
      </c>
      <c r="L349" s="34">
        <v>356555</v>
      </c>
      <c r="M349" s="34">
        <v>342895</v>
      </c>
    </row>
    <row r="350" spans="1:13" s="2" customFormat="1" ht="25.5" customHeight="1">
      <c r="A350" s="82">
        <v>146</v>
      </c>
      <c r="B350" s="81" t="s">
        <v>18</v>
      </c>
      <c r="C350" s="80" t="s">
        <v>209</v>
      </c>
      <c r="D350" s="86" t="s">
        <v>440</v>
      </c>
      <c r="E350" s="86" t="s">
        <v>211</v>
      </c>
      <c r="F350" s="86" t="s">
        <v>307</v>
      </c>
      <c r="G350" s="96">
        <v>197</v>
      </c>
      <c r="H350" s="96">
        <v>193</v>
      </c>
      <c r="I350" s="96">
        <v>193</v>
      </c>
      <c r="J350" s="56" t="s">
        <v>994</v>
      </c>
      <c r="K350" s="34">
        <v>27352354</v>
      </c>
      <c r="L350" s="34">
        <v>30198586</v>
      </c>
      <c r="M350" s="34">
        <v>30753279</v>
      </c>
    </row>
    <row r="351" spans="1:13" s="2" customFormat="1" ht="51" customHeight="1">
      <c r="A351" s="82"/>
      <c r="B351" s="81"/>
      <c r="C351" s="80"/>
      <c r="D351" s="86"/>
      <c r="E351" s="86"/>
      <c r="F351" s="86"/>
      <c r="G351" s="96"/>
      <c r="H351" s="96"/>
      <c r="I351" s="96"/>
      <c r="J351" s="56" t="s">
        <v>999</v>
      </c>
      <c r="K351" s="34">
        <v>693081</v>
      </c>
      <c r="L351" s="34">
        <v>663724</v>
      </c>
      <c r="M351" s="34">
        <v>664192</v>
      </c>
    </row>
    <row r="352" spans="1:13" s="2" customFormat="1" ht="34.5" customHeight="1">
      <c r="A352" s="82">
        <v>147</v>
      </c>
      <c r="B352" s="81" t="s">
        <v>18</v>
      </c>
      <c r="C352" s="80" t="s">
        <v>209</v>
      </c>
      <c r="D352" s="86" t="s">
        <v>441</v>
      </c>
      <c r="E352" s="86" t="s">
        <v>211</v>
      </c>
      <c r="F352" s="86" t="s">
        <v>307</v>
      </c>
      <c r="G352" s="96"/>
      <c r="H352" s="96">
        <v>1</v>
      </c>
      <c r="I352" s="96">
        <v>1</v>
      </c>
      <c r="J352" s="56" t="s">
        <v>994</v>
      </c>
      <c r="K352" s="34"/>
      <c r="L352" s="34">
        <v>267833</v>
      </c>
      <c r="M352" s="34">
        <v>278890</v>
      </c>
    </row>
    <row r="353" spans="1:13" s="2" customFormat="1" ht="51" customHeight="1">
      <c r="A353" s="82"/>
      <c r="B353" s="81"/>
      <c r="C353" s="80"/>
      <c r="D353" s="86"/>
      <c r="E353" s="86"/>
      <c r="F353" s="86"/>
      <c r="G353" s="96"/>
      <c r="H353" s="96"/>
      <c r="I353" s="96"/>
      <c r="J353" s="56" t="s">
        <v>999</v>
      </c>
      <c r="K353" s="34"/>
      <c r="L353" s="34">
        <v>6126</v>
      </c>
      <c r="M353" s="34">
        <v>6160</v>
      </c>
    </row>
    <row r="354" spans="1:13" s="2" customFormat="1" ht="27.75" customHeight="1">
      <c r="A354" s="82">
        <v>148</v>
      </c>
      <c r="B354" s="81" t="s">
        <v>18</v>
      </c>
      <c r="C354" s="80" t="s">
        <v>209</v>
      </c>
      <c r="D354" s="86" t="s">
        <v>442</v>
      </c>
      <c r="E354" s="86" t="s">
        <v>211</v>
      </c>
      <c r="F354" s="86" t="s">
        <v>307</v>
      </c>
      <c r="G354" s="96">
        <v>95</v>
      </c>
      <c r="H354" s="96">
        <v>95</v>
      </c>
      <c r="I354" s="96">
        <v>95</v>
      </c>
      <c r="J354" s="56" t="s">
        <v>994</v>
      </c>
      <c r="K354" s="34">
        <v>12228098</v>
      </c>
      <c r="L354" s="34">
        <v>14357663</v>
      </c>
      <c r="M354" s="34">
        <v>14292988</v>
      </c>
    </row>
    <row r="355" spans="1:13" s="2" customFormat="1" ht="51" customHeight="1">
      <c r="A355" s="82"/>
      <c r="B355" s="81"/>
      <c r="C355" s="80"/>
      <c r="D355" s="86"/>
      <c r="E355" s="86"/>
      <c r="F355" s="86"/>
      <c r="G355" s="96"/>
      <c r="H355" s="96"/>
      <c r="I355" s="96"/>
      <c r="J355" s="56" t="s">
        <v>999</v>
      </c>
      <c r="K355" s="34">
        <v>312414</v>
      </c>
      <c r="L355" s="34">
        <v>302746</v>
      </c>
      <c r="M355" s="34">
        <v>301345</v>
      </c>
    </row>
    <row r="356" spans="1:13" s="2" customFormat="1" ht="34.5" customHeight="1">
      <c r="A356" s="82">
        <v>149</v>
      </c>
      <c r="B356" s="81" t="s">
        <v>18</v>
      </c>
      <c r="C356" s="80" t="s">
        <v>209</v>
      </c>
      <c r="D356" s="86" t="s">
        <v>443</v>
      </c>
      <c r="E356" s="86" t="s">
        <v>211</v>
      </c>
      <c r="F356" s="86" t="s">
        <v>307</v>
      </c>
      <c r="G356" s="96">
        <v>43</v>
      </c>
      <c r="H356" s="96">
        <v>51</v>
      </c>
      <c r="I356" s="96">
        <v>50</v>
      </c>
      <c r="J356" s="56" t="s">
        <v>994</v>
      </c>
      <c r="K356" s="34">
        <v>12632130</v>
      </c>
      <c r="L356" s="34">
        <v>15981964</v>
      </c>
      <c r="M356" s="34">
        <v>15857825</v>
      </c>
    </row>
    <row r="357" spans="1:13" s="2" customFormat="1" ht="51" customHeight="1">
      <c r="A357" s="82"/>
      <c r="B357" s="81"/>
      <c r="C357" s="80"/>
      <c r="D357" s="86"/>
      <c r="E357" s="86"/>
      <c r="F357" s="86"/>
      <c r="G357" s="96"/>
      <c r="H357" s="96"/>
      <c r="I357" s="96"/>
      <c r="J357" s="56" t="s">
        <v>999</v>
      </c>
      <c r="K357" s="34">
        <v>318338</v>
      </c>
      <c r="L357" s="34">
        <v>373845</v>
      </c>
      <c r="M357" s="34">
        <v>371064</v>
      </c>
    </row>
    <row r="358" spans="1:13" s="2" customFormat="1" ht="34.5" customHeight="1">
      <c r="A358" s="82">
        <v>150</v>
      </c>
      <c r="B358" s="81" t="s">
        <v>18</v>
      </c>
      <c r="C358" s="80" t="s">
        <v>209</v>
      </c>
      <c r="D358" s="86" t="s">
        <v>444</v>
      </c>
      <c r="E358" s="86" t="s">
        <v>211</v>
      </c>
      <c r="F358" s="86" t="s">
        <v>307</v>
      </c>
      <c r="G358" s="96">
        <v>53</v>
      </c>
      <c r="H358" s="96">
        <v>55</v>
      </c>
      <c r="I358" s="96">
        <v>53</v>
      </c>
      <c r="J358" s="56" t="s">
        <v>994</v>
      </c>
      <c r="K358" s="34">
        <v>7789725</v>
      </c>
      <c r="L358" s="34">
        <v>8744835</v>
      </c>
      <c r="M358" s="34">
        <v>8570849</v>
      </c>
    </row>
    <row r="359" spans="1:13" s="2" customFormat="1" ht="51" customHeight="1">
      <c r="A359" s="82"/>
      <c r="B359" s="81"/>
      <c r="C359" s="80"/>
      <c r="D359" s="86"/>
      <c r="E359" s="86"/>
      <c r="F359" s="86"/>
      <c r="G359" s="96"/>
      <c r="H359" s="96"/>
      <c r="I359" s="96"/>
      <c r="J359" s="56" t="s">
        <v>999</v>
      </c>
      <c r="K359" s="34">
        <v>258509</v>
      </c>
      <c r="L359" s="34">
        <v>263454</v>
      </c>
      <c r="M359" s="34">
        <v>258358</v>
      </c>
    </row>
    <row r="360" spans="1:13" s="2" customFormat="1" ht="27.75" customHeight="1">
      <c r="A360" s="82">
        <v>151</v>
      </c>
      <c r="B360" s="81" t="s">
        <v>18</v>
      </c>
      <c r="C360" s="80" t="s">
        <v>209</v>
      </c>
      <c r="D360" s="86" t="s">
        <v>445</v>
      </c>
      <c r="E360" s="86" t="s">
        <v>211</v>
      </c>
      <c r="F360" s="86" t="s">
        <v>307</v>
      </c>
      <c r="G360" s="96">
        <v>1</v>
      </c>
      <c r="H360" s="96"/>
      <c r="I360" s="96"/>
      <c r="J360" s="56" t="s">
        <v>994</v>
      </c>
      <c r="K360" s="34">
        <v>36523</v>
      </c>
      <c r="L360" s="34">
        <v>0</v>
      </c>
      <c r="M360" s="34">
        <v>0</v>
      </c>
    </row>
    <row r="361" spans="1:13" s="2" customFormat="1" ht="51" customHeight="1">
      <c r="A361" s="82"/>
      <c r="B361" s="81"/>
      <c r="C361" s="80"/>
      <c r="D361" s="86"/>
      <c r="E361" s="86"/>
      <c r="F361" s="86"/>
      <c r="G361" s="96"/>
      <c r="H361" s="96"/>
      <c r="I361" s="96"/>
      <c r="J361" s="56" t="s">
        <v>999</v>
      </c>
      <c r="K361" s="34">
        <v>1212</v>
      </c>
      <c r="L361" s="34">
        <v>0</v>
      </c>
      <c r="M361" s="34">
        <v>0</v>
      </c>
    </row>
    <row r="362" spans="1:13" s="2" customFormat="1" ht="32.25" customHeight="1">
      <c r="A362" s="82">
        <v>152</v>
      </c>
      <c r="B362" s="81" t="s">
        <v>18</v>
      </c>
      <c r="C362" s="80" t="s">
        <v>209</v>
      </c>
      <c r="D362" s="86" t="s">
        <v>446</v>
      </c>
      <c r="E362" s="86" t="s">
        <v>211</v>
      </c>
      <c r="F362" s="86" t="s">
        <v>307</v>
      </c>
      <c r="G362" s="96">
        <v>231</v>
      </c>
      <c r="H362" s="96">
        <v>231</v>
      </c>
      <c r="I362" s="96">
        <v>225</v>
      </c>
      <c r="J362" s="56" t="s">
        <v>994</v>
      </c>
      <c r="K362" s="34">
        <v>17692478</v>
      </c>
      <c r="L362" s="34">
        <v>18556852</v>
      </c>
      <c r="M362" s="34">
        <v>18331303</v>
      </c>
    </row>
    <row r="363" spans="1:13" s="2" customFormat="1" ht="51" customHeight="1">
      <c r="A363" s="82"/>
      <c r="B363" s="81"/>
      <c r="C363" s="80"/>
      <c r="D363" s="86"/>
      <c r="E363" s="86"/>
      <c r="F363" s="86"/>
      <c r="G363" s="96"/>
      <c r="H363" s="96"/>
      <c r="I363" s="96"/>
      <c r="J363" s="56" t="s">
        <v>999</v>
      </c>
      <c r="K363" s="34">
        <v>810786</v>
      </c>
      <c r="L363" s="34">
        <v>753103</v>
      </c>
      <c r="M363" s="34">
        <v>744440</v>
      </c>
    </row>
    <row r="364" spans="1:13" s="2" customFormat="1" ht="29.25" customHeight="1">
      <c r="A364" s="82">
        <v>153</v>
      </c>
      <c r="B364" s="81" t="s">
        <v>18</v>
      </c>
      <c r="C364" s="80" t="s">
        <v>209</v>
      </c>
      <c r="D364" s="86" t="s">
        <v>447</v>
      </c>
      <c r="E364" s="86" t="s">
        <v>211</v>
      </c>
      <c r="F364" s="86" t="s">
        <v>307</v>
      </c>
      <c r="G364" s="96">
        <v>2</v>
      </c>
      <c r="H364" s="96">
        <v>2</v>
      </c>
      <c r="I364" s="96">
        <v>2</v>
      </c>
      <c r="J364" s="56" t="s">
        <v>994</v>
      </c>
      <c r="K364" s="34">
        <v>14111</v>
      </c>
      <c r="L364" s="34">
        <v>14914</v>
      </c>
      <c r="M364" s="34">
        <v>15127</v>
      </c>
    </row>
    <row r="365" spans="1:13" s="2" customFormat="1" ht="51" customHeight="1">
      <c r="A365" s="82"/>
      <c r="B365" s="81"/>
      <c r="C365" s="80"/>
      <c r="D365" s="86"/>
      <c r="E365" s="86"/>
      <c r="F365" s="86"/>
      <c r="G365" s="96"/>
      <c r="H365" s="96"/>
      <c r="I365" s="96"/>
      <c r="J365" s="56" t="s">
        <v>999</v>
      </c>
      <c r="K365" s="34">
        <v>687</v>
      </c>
      <c r="L365" s="34">
        <v>636</v>
      </c>
      <c r="M365" s="34">
        <v>645</v>
      </c>
    </row>
    <row r="366" spans="1:13" s="2" customFormat="1" ht="27.75" customHeight="1">
      <c r="A366" s="82">
        <v>154</v>
      </c>
      <c r="B366" s="81" t="s">
        <v>18</v>
      </c>
      <c r="C366" s="80" t="s">
        <v>209</v>
      </c>
      <c r="D366" s="86" t="s">
        <v>448</v>
      </c>
      <c r="E366" s="86" t="s">
        <v>211</v>
      </c>
      <c r="F366" s="86" t="s">
        <v>307</v>
      </c>
      <c r="G366" s="96">
        <v>465</v>
      </c>
      <c r="H366" s="96">
        <v>466</v>
      </c>
      <c r="I366" s="96">
        <v>461</v>
      </c>
      <c r="J366" s="56" t="s">
        <v>994</v>
      </c>
      <c r="K366" s="34">
        <v>49598225</v>
      </c>
      <c r="L366" s="34">
        <v>51062729</v>
      </c>
      <c r="M366" s="34">
        <v>51318053</v>
      </c>
    </row>
    <row r="367" spans="1:13" s="2" customFormat="1" ht="51" customHeight="1">
      <c r="A367" s="82"/>
      <c r="B367" s="81"/>
      <c r="C367" s="80"/>
      <c r="D367" s="86"/>
      <c r="E367" s="86"/>
      <c r="F367" s="86"/>
      <c r="G367" s="96"/>
      <c r="H367" s="96"/>
      <c r="I367" s="96"/>
      <c r="J367" s="56" t="s">
        <v>999</v>
      </c>
      <c r="K367" s="34">
        <v>1963981</v>
      </c>
      <c r="L367" s="34">
        <v>1740818</v>
      </c>
      <c r="M367" s="34">
        <v>1596030</v>
      </c>
    </row>
    <row r="368" spans="1:13" s="2" customFormat="1" ht="34.5" customHeight="1">
      <c r="A368" s="82">
        <v>155</v>
      </c>
      <c r="B368" s="81" t="s">
        <v>18</v>
      </c>
      <c r="C368" s="80" t="s">
        <v>209</v>
      </c>
      <c r="D368" s="86" t="s">
        <v>449</v>
      </c>
      <c r="E368" s="86" t="s">
        <v>211</v>
      </c>
      <c r="F368" s="86" t="s">
        <v>307</v>
      </c>
      <c r="G368" s="96">
        <v>10</v>
      </c>
      <c r="H368" s="96">
        <v>10</v>
      </c>
      <c r="I368" s="96">
        <v>10</v>
      </c>
      <c r="J368" s="56" t="s">
        <v>994</v>
      </c>
      <c r="K368" s="34">
        <v>1924235</v>
      </c>
      <c r="L368" s="34">
        <v>1982858</v>
      </c>
      <c r="M368" s="34">
        <v>2007879</v>
      </c>
    </row>
    <row r="369" spans="1:13" s="2" customFormat="1" ht="51" customHeight="1">
      <c r="A369" s="82"/>
      <c r="B369" s="81"/>
      <c r="C369" s="80"/>
      <c r="D369" s="86"/>
      <c r="E369" s="86"/>
      <c r="F369" s="86"/>
      <c r="G369" s="96"/>
      <c r="H369" s="96"/>
      <c r="I369" s="96"/>
      <c r="J369" s="56" t="s">
        <v>999</v>
      </c>
      <c r="K369" s="34">
        <v>50714</v>
      </c>
      <c r="L369" s="34">
        <v>50372</v>
      </c>
      <c r="M369" s="34">
        <v>51033</v>
      </c>
    </row>
    <row r="370" spans="1:13" s="2" customFormat="1" ht="51" customHeight="1">
      <c r="A370" s="82">
        <v>156</v>
      </c>
      <c r="B370" s="81" t="s">
        <v>18</v>
      </c>
      <c r="C370" s="80" t="s">
        <v>209</v>
      </c>
      <c r="D370" s="86" t="s">
        <v>450</v>
      </c>
      <c r="E370" s="86" t="s">
        <v>211</v>
      </c>
      <c r="F370" s="86" t="s">
        <v>307</v>
      </c>
      <c r="G370" s="96">
        <v>97</v>
      </c>
      <c r="H370" s="96">
        <v>105</v>
      </c>
      <c r="I370" s="96">
        <v>106</v>
      </c>
      <c r="J370" s="56" t="s">
        <v>994</v>
      </c>
      <c r="K370" s="34">
        <v>8220581</v>
      </c>
      <c r="L370" s="34">
        <v>9146452</v>
      </c>
      <c r="M370" s="34">
        <v>9379102</v>
      </c>
    </row>
    <row r="371" spans="1:13" s="2" customFormat="1" ht="51" customHeight="1">
      <c r="A371" s="82"/>
      <c r="B371" s="81"/>
      <c r="C371" s="80"/>
      <c r="D371" s="86"/>
      <c r="E371" s="86"/>
      <c r="F371" s="86"/>
      <c r="G371" s="96"/>
      <c r="H371" s="96"/>
      <c r="I371" s="96"/>
      <c r="J371" s="56" t="s">
        <v>999</v>
      </c>
      <c r="K371" s="34">
        <v>337404</v>
      </c>
      <c r="L371" s="34">
        <v>342581</v>
      </c>
      <c r="M371" s="34">
        <v>351261</v>
      </c>
    </row>
    <row r="372" spans="1:13" s="2" customFormat="1" ht="51" customHeight="1">
      <c r="A372" s="82">
        <v>157</v>
      </c>
      <c r="B372" s="81" t="s">
        <v>18</v>
      </c>
      <c r="C372" s="80" t="s">
        <v>209</v>
      </c>
      <c r="D372" s="86" t="s">
        <v>451</v>
      </c>
      <c r="E372" s="86" t="s">
        <v>211</v>
      </c>
      <c r="F372" s="86" t="s">
        <v>307</v>
      </c>
      <c r="G372" s="96">
        <v>1</v>
      </c>
      <c r="H372" s="96">
        <v>2</v>
      </c>
      <c r="I372" s="96">
        <v>2</v>
      </c>
      <c r="J372" s="56" t="s">
        <v>994</v>
      </c>
      <c r="K372" s="34">
        <v>140300</v>
      </c>
      <c r="L372" s="34">
        <v>291333</v>
      </c>
      <c r="M372" s="34">
        <v>295925</v>
      </c>
    </row>
    <row r="373" spans="1:13" s="2" customFormat="1" ht="51" customHeight="1">
      <c r="A373" s="82"/>
      <c r="B373" s="81"/>
      <c r="C373" s="80"/>
      <c r="D373" s="86"/>
      <c r="E373" s="86"/>
      <c r="F373" s="86"/>
      <c r="G373" s="96"/>
      <c r="H373" s="96"/>
      <c r="I373" s="96"/>
      <c r="J373" s="56" t="s">
        <v>999</v>
      </c>
      <c r="K373" s="34">
        <v>5758</v>
      </c>
      <c r="L373" s="34">
        <v>10804</v>
      </c>
      <c r="M373" s="34">
        <v>10974</v>
      </c>
    </row>
    <row r="374" spans="1:13" s="2" customFormat="1" ht="51" customHeight="1">
      <c r="A374" s="82">
        <v>158</v>
      </c>
      <c r="B374" s="81" t="s">
        <v>18</v>
      </c>
      <c r="C374" s="80" t="s">
        <v>209</v>
      </c>
      <c r="D374" s="86" t="s">
        <v>452</v>
      </c>
      <c r="E374" s="86" t="s">
        <v>211</v>
      </c>
      <c r="F374" s="86" t="s">
        <v>307</v>
      </c>
      <c r="G374" s="96">
        <v>155</v>
      </c>
      <c r="H374" s="96">
        <v>138</v>
      </c>
      <c r="I374" s="96">
        <v>138</v>
      </c>
      <c r="J374" s="56" t="s">
        <v>994</v>
      </c>
      <c r="K374" s="34">
        <v>11209123</v>
      </c>
      <c r="L374" s="34">
        <v>10547205</v>
      </c>
      <c r="M374" s="34">
        <v>10697790</v>
      </c>
    </row>
    <row r="375" spans="1:13" s="2" customFormat="1" ht="51" customHeight="1">
      <c r="A375" s="82"/>
      <c r="B375" s="81"/>
      <c r="C375" s="80"/>
      <c r="D375" s="86"/>
      <c r="E375" s="86"/>
      <c r="F375" s="86"/>
      <c r="G375" s="96"/>
      <c r="H375" s="96"/>
      <c r="I375" s="96"/>
      <c r="J375" s="56" t="s">
        <v>999</v>
      </c>
      <c r="K375" s="34">
        <v>545653</v>
      </c>
      <c r="L375" s="34">
        <v>449707</v>
      </c>
      <c r="M375" s="34">
        <v>456188</v>
      </c>
    </row>
    <row r="376" spans="1:13" s="2" customFormat="1" ht="51" customHeight="1">
      <c r="A376" s="82">
        <v>159</v>
      </c>
      <c r="B376" s="81" t="s">
        <v>18</v>
      </c>
      <c r="C376" s="80" t="s">
        <v>209</v>
      </c>
      <c r="D376" s="86" t="s">
        <v>453</v>
      </c>
      <c r="E376" s="86" t="s">
        <v>211</v>
      </c>
      <c r="F376" s="86" t="s">
        <v>307</v>
      </c>
      <c r="G376" s="96">
        <v>1</v>
      </c>
      <c r="H376" s="96">
        <v>1</v>
      </c>
      <c r="I376" s="96">
        <v>1</v>
      </c>
      <c r="J376" s="56" t="s">
        <v>994</v>
      </c>
      <c r="K376" s="34">
        <v>7056</v>
      </c>
      <c r="L376" s="34">
        <v>7457</v>
      </c>
      <c r="M376" s="34">
        <v>7563</v>
      </c>
    </row>
    <row r="377" spans="1:13" s="2" customFormat="1" ht="51" customHeight="1">
      <c r="A377" s="82"/>
      <c r="B377" s="81"/>
      <c r="C377" s="80"/>
      <c r="D377" s="86"/>
      <c r="E377" s="86"/>
      <c r="F377" s="86"/>
      <c r="G377" s="96"/>
      <c r="H377" s="96"/>
      <c r="I377" s="96"/>
      <c r="J377" s="56" t="s">
        <v>999</v>
      </c>
      <c r="K377" s="34">
        <v>343</v>
      </c>
      <c r="L377" s="34">
        <v>318</v>
      </c>
      <c r="M377" s="34">
        <v>323</v>
      </c>
    </row>
    <row r="378" spans="1:13" s="2" customFormat="1" ht="51" customHeight="1">
      <c r="A378" s="82">
        <v>160</v>
      </c>
      <c r="B378" s="81" t="s">
        <v>18</v>
      </c>
      <c r="C378" s="80" t="s">
        <v>209</v>
      </c>
      <c r="D378" s="86" t="s">
        <v>454</v>
      </c>
      <c r="E378" s="86" t="s">
        <v>211</v>
      </c>
      <c r="F378" s="86" t="s">
        <v>307</v>
      </c>
      <c r="G378" s="96">
        <v>79</v>
      </c>
      <c r="H378" s="96">
        <v>75</v>
      </c>
      <c r="I378" s="96">
        <v>75</v>
      </c>
      <c r="J378" s="56" t="s">
        <v>994</v>
      </c>
      <c r="K378" s="34">
        <v>8706414</v>
      </c>
      <c r="L378" s="34">
        <v>8942790</v>
      </c>
      <c r="M378" s="34">
        <v>9036577</v>
      </c>
    </row>
    <row r="379" spans="1:13" s="2" customFormat="1" ht="51" customHeight="1">
      <c r="A379" s="82"/>
      <c r="B379" s="81"/>
      <c r="C379" s="80"/>
      <c r="D379" s="86"/>
      <c r="E379" s="86"/>
      <c r="F379" s="86"/>
      <c r="G379" s="96"/>
      <c r="H379" s="96"/>
      <c r="I379" s="96"/>
      <c r="J379" s="56" t="s">
        <v>999</v>
      </c>
      <c r="K379" s="34">
        <v>401381</v>
      </c>
      <c r="L379" s="34">
        <v>304167</v>
      </c>
      <c r="M379" s="34">
        <v>269929</v>
      </c>
    </row>
    <row r="380" spans="1:13" s="2" customFormat="1" ht="51" customHeight="1">
      <c r="A380" s="82">
        <v>161</v>
      </c>
      <c r="B380" s="81" t="s">
        <v>18</v>
      </c>
      <c r="C380" s="80" t="s">
        <v>209</v>
      </c>
      <c r="D380" s="86" t="s">
        <v>455</v>
      </c>
      <c r="E380" s="86" t="s">
        <v>211</v>
      </c>
      <c r="F380" s="86" t="s">
        <v>307</v>
      </c>
      <c r="G380" s="96">
        <v>64</v>
      </c>
      <c r="H380" s="96">
        <v>63</v>
      </c>
      <c r="I380" s="96">
        <v>61</v>
      </c>
      <c r="J380" s="56" t="s">
        <v>994</v>
      </c>
      <c r="K380" s="34">
        <v>6792335</v>
      </c>
      <c r="L380" s="34">
        <v>6788774</v>
      </c>
      <c r="M380" s="34">
        <v>6734573</v>
      </c>
    </row>
    <row r="381" spans="1:13" s="2" customFormat="1" ht="51" customHeight="1">
      <c r="A381" s="82"/>
      <c r="B381" s="81"/>
      <c r="C381" s="80"/>
      <c r="D381" s="86"/>
      <c r="E381" s="86"/>
      <c r="F381" s="86"/>
      <c r="G381" s="96"/>
      <c r="H381" s="96"/>
      <c r="I381" s="96"/>
      <c r="J381" s="56" t="s">
        <v>999</v>
      </c>
      <c r="K381" s="34">
        <v>671255</v>
      </c>
      <c r="L381" s="34">
        <v>463532</v>
      </c>
      <c r="M381" s="34">
        <v>280261</v>
      </c>
    </row>
    <row r="382" spans="1:13" s="2" customFormat="1" ht="51" customHeight="1">
      <c r="A382" s="82">
        <v>162</v>
      </c>
      <c r="B382" s="81" t="s">
        <v>18</v>
      </c>
      <c r="C382" s="80" t="s">
        <v>209</v>
      </c>
      <c r="D382" s="86" t="s">
        <v>456</v>
      </c>
      <c r="E382" s="86" t="s">
        <v>211</v>
      </c>
      <c r="F382" s="86" t="s">
        <v>307</v>
      </c>
      <c r="G382" s="96">
        <v>210</v>
      </c>
      <c r="H382" s="96">
        <v>190</v>
      </c>
      <c r="I382" s="96">
        <v>188</v>
      </c>
      <c r="J382" s="56" t="s">
        <v>994</v>
      </c>
      <c r="K382" s="34">
        <v>20861348</v>
      </c>
      <c r="L382" s="34">
        <v>19886019</v>
      </c>
      <c r="M382" s="34">
        <v>20001607</v>
      </c>
    </row>
    <row r="383" spans="1:13" s="2" customFormat="1" ht="51" customHeight="1">
      <c r="A383" s="82"/>
      <c r="B383" s="81"/>
      <c r="C383" s="80"/>
      <c r="D383" s="86"/>
      <c r="E383" s="86"/>
      <c r="F383" s="86"/>
      <c r="G383" s="96"/>
      <c r="H383" s="96"/>
      <c r="I383" s="96"/>
      <c r="J383" s="56" t="s">
        <v>999</v>
      </c>
      <c r="K383" s="34">
        <v>1193650</v>
      </c>
      <c r="L383" s="34">
        <v>843297</v>
      </c>
      <c r="M383" s="34">
        <v>693251</v>
      </c>
    </row>
    <row r="384" spans="1:13" s="2" customFormat="1" ht="34.5" customHeight="1">
      <c r="A384" s="76" t="s">
        <v>961</v>
      </c>
      <c r="B384" s="81" t="s">
        <v>18</v>
      </c>
      <c r="C384" s="80" t="s">
        <v>209</v>
      </c>
      <c r="D384" s="86" t="s">
        <v>457</v>
      </c>
      <c r="E384" s="86" t="s">
        <v>211</v>
      </c>
      <c r="F384" s="86" t="s">
        <v>307</v>
      </c>
      <c r="G384" s="96">
        <v>3</v>
      </c>
      <c r="H384" s="96">
        <v>3</v>
      </c>
      <c r="I384" s="96">
        <v>3</v>
      </c>
      <c r="J384" s="56" t="s">
        <v>994</v>
      </c>
      <c r="K384" s="34">
        <v>81392</v>
      </c>
      <c r="L384" s="34">
        <v>88936</v>
      </c>
      <c r="M384" s="34">
        <v>89637</v>
      </c>
    </row>
    <row r="385" spans="1:13" s="2" customFormat="1" ht="51" customHeight="1">
      <c r="A385" s="76"/>
      <c r="B385" s="81"/>
      <c r="C385" s="80"/>
      <c r="D385" s="86"/>
      <c r="E385" s="86"/>
      <c r="F385" s="86"/>
      <c r="G385" s="96"/>
      <c r="H385" s="96"/>
      <c r="I385" s="96"/>
      <c r="J385" s="56" t="s">
        <v>999</v>
      </c>
      <c r="K385" s="34">
        <v>2631</v>
      </c>
      <c r="L385" s="34">
        <v>2459</v>
      </c>
      <c r="M385" s="34">
        <v>2479</v>
      </c>
    </row>
    <row r="386" spans="1:13" s="2" customFormat="1" ht="30.75" customHeight="1">
      <c r="A386" s="82">
        <v>164</v>
      </c>
      <c r="B386" s="81" t="s">
        <v>18</v>
      </c>
      <c r="C386" s="80" t="s">
        <v>209</v>
      </c>
      <c r="D386" s="86" t="s">
        <v>458</v>
      </c>
      <c r="E386" s="86" t="s">
        <v>211</v>
      </c>
      <c r="F386" s="86" t="s">
        <v>307</v>
      </c>
      <c r="G386" s="96">
        <v>1</v>
      </c>
      <c r="H386" s="96">
        <v>0</v>
      </c>
      <c r="I386" s="96">
        <v>0</v>
      </c>
      <c r="J386" s="56" t="s">
        <v>994</v>
      </c>
      <c r="K386" s="34">
        <v>184299</v>
      </c>
      <c r="L386" s="34">
        <v>0</v>
      </c>
      <c r="M386" s="34">
        <v>0</v>
      </c>
    </row>
    <row r="387" spans="1:13" s="2" customFormat="1" ht="51" customHeight="1">
      <c r="A387" s="82"/>
      <c r="B387" s="81"/>
      <c r="C387" s="80"/>
      <c r="D387" s="86"/>
      <c r="E387" s="86"/>
      <c r="F387" s="86"/>
      <c r="G387" s="96"/>
      <c r="H387" s="96"/>
      <c r="I387" s="96"/>
      <c r="J387" s="56" t="s">
        <v>999</v>
      </c>
      <c r="K387" s="34">
        <v>5957</v>
      </c>
      <c r="L387" s="34">
        <v>0</v>
      </c>
      <c r="M387" s="34">
        <v>0</v>
      </c>
    </row>
    <row r="388" spans="1:13" s="2" customFormat="1" ht="33" customHeight="1">
      <c r="A388" s="82">
        <v>165</v>
      </c>
      <c r="B388" s="81" t="s">
        <v>18</v>
      </c>
      <c r="C388" s="80" t="s">
        <v>209</v>
      </c>
      <c r="D388" s="86" t="s">
        <v>459</v>
      </c>
      <c r="E388" s="86" t="s">
        <v>211</v>
      </c>
      <c r="F388" s="86" t="s">
        <v>307</v>
      </c>
      <c r="G388" s="96">
        <v>351</v>
      </c>
      <c r="H388" s="96">
        <v>352</v>
      </c>
      <c r="I388" s="96">
        <v>347</v>
      </c>
      <c r="J388" s="56" t="s">
        <v>994</v>
      </c>
      <c r="K388" s="34">
        <v>40023905</v>
      </c>
      <c r="L388" s="34">
        <v>41663876</v>
      </c>
      <c r="M388" s="34">
        <v>41825086</v>
      </c>
    </row>
    <row r="389" spans="1:13" s="2" customFormat="1" ht="51" customHeight="1">
      <c r="A389" s="82"/>
      <c r="B389" s="81"/>
      <c r="C389" s="80"/>
      <c r="D389" s="86"/>
      <c r="E389" s="86"/>
      <c r="F389" s="86"/>
      <c r="G389" s="96"/>
      <c r="H389" s="96"/>
      <c r="I389" s="96"/>
      <c r="J389" s="56" t="s">
        <v>999</v>
      </c>
      <c r="K389" s="34">
        <v>1458129</v>
      </c>
      <c r="L389" s="34">
        <v>1155665</v>
      </c>
      <c r="M389" s="34">
        <v>942881</v>
      </c>
    </row>
    <row r="390" spans="1:13" s="2" customFormat="1" ht="51" customHeight="1">
      <c r="A390" s="82">
        <v>166</v>
      </c>
      <c r="B390" s="81" t="s">
        <v>18</v>
      </c>
      <c r="C390" s="80" t="s">
        <v>209</v>
      </c>
      <c r="D390" s="86" t="s">
        <v>460</v>
      </c>
      <c r="E390" s="86" t="s">
        <v>211</v>
      </c>
      <c r="F390" s="86" t="s">
        <v>307</v>
      </c>
      <c r="G390" s="96">
        <v>12</v>
      </c>
      <c r="H390" s="96">
        <v>15</v>
      </c>
      <c r="I390" s="96">
        <v>15</v>
      </c>
      <c r="J390" s="56" t="s">
        <v>994</v>
      </c>
      <c r="K390" s="34">
        <v>134096</v>
      </c>
      <c r="L390" s="34">
        <v>173237</v>
      </c>
      <c r="M390" s="34">
        <v>176222</v>
      </c>
    </row>
    <row r="391" spans="1:13" s="2" customFormat="1" ht="51" customHeight="1">
      <c r="A391" s="82"/>
      <c r="B391" s="81"/>
      <c r="C391" s="80"/>
      <c r="D391" s="86"/>
      <c r="E391" s="86"/>
      <c r="F391" s="86"/>
      <c r="G391" s="96"/>
      <c r="H391" s="96"/>
      <c r="I391" s="96"/>
      <c r="J391" s="56" t="s">
        <v>999</v>
      </c>
      <c r="K391" s="34">
        <v>4364</v>
      </c>
      <c r="L391" s="34">
        <v>5194</v>
      </c>
      <c r="M391" s="34">
        <v>4151</v>
      </c>
    </row>
    <row r="392" spans="1:13" s="2" customFormat="1" ht="22.5" customHeight="1">
      <c r="A392" s="76" t="s">
        <v>962</v>
      </c>
      <c r="B392" s="81" t="s">
        <v>18</v>
      </c>
      <c r="C392" s="80" t="s">
        <v>209</v>
      </c>
      <c r="D392" s="86" t="s">
        <v>461</v>
      </c>
      <c r="E392" s="86" t="s">
        <v>211</v>
      </c>
      <c r="F392" s="86" t="s">
        <v>307</v>
      </c>
      <c r="G392" s="96">
        <f>209+46</f>
        <v>255</v>
      </c>
      <c r="H392" s="96">
        <f>185+50</f>
        <v>235</v>
      </c>
      <c r="I392" s="96">
        <f>184+49</f>
        <v>233</v>
      </c>
      <c r="J392" s="56" t="s">
        <v>994</v>
      </c>
      <c r="K392" s="34">
        <v>28304738</v>
      </c>
      <c r="L392" s="34">
        <v>27726785</v>
      </c>
      <c r="M392" s="34">
        <v>28412743</v>
      </c>
    </row>
    <row r="393" spans="1:13" s="2" customFormat="1" ht="26.25" customHeight="1">
      <c r="A393" s="76"/>
      <c r="B393" s="81"/>
      <c r="C393" s="80"/>
      <c r="D393" s="86"/>
      <c r="E393" s="86"/>
      <c r="F393" s="86"/>
      <c r="G393" s="96"/>
      <c r="H393" s="96"/>
      <c r="I393" s="96"/>
      <c r="J393" s="56" t="s">
        <v>999</v>
      </c>
      <c r="K393" s="34">
        <v>832925</v>
      </c>
      <c r="L393" s="34">
        <v>717593</v>
      </c>
      <c r="M393" s="34">
        <v>721643</v>
      </c>
    </row>
    <row r="394" spans="1:13" s="2" customFormat="1" ht="30.75" customHeight="1">
      <c r="A394" s="76"/>
      <c r="B394" s="81"/>
      <c r="C394" s="80"/>
      <c r="D394" s="86"/>
      <c r="E394" s="86"/>
      <c r="F394" s="86"/>
      <c r="G394" s="96"/>
      <c r="H394" s="96"/>
      <c r="I394" s="96"/>
      <c r="J394" s="56" t="s">
        <v>996</v>
      </c>
      <c r="K394" s="34">
        <v>7106913</v>
      </c>
      <c r="L394" s="34">
        <v>7731247</v>
      </c>
      <c r="M394" s="34">
        <v>7703626</v>
      </c>
    </row>
    <row r="395" spans="1:13" s="2" customFormat="1" ht="32.25" customHeight="1">
      <c r="A395" s="76"/>
      <c r="B395" s="81"/>
      <c r="C395" s="80"/>
      <c r="D395" s="86"/>
      <c r="E395" s="86"/>
      <c r="F395" s="86"/>
      <c r="G395" s="96"/>
      <c r="H395" s="96"/>
      <c r="I395" s="96"/>
      <c r="J395" s="56" t="s">
        <v>1000</v>
      </c>
      <c r="K395" s="34">
        <v>217895</v>
      </c>
      <c r="L395" s="34">
        <v>226261</v>
      </c>
      <c r="M395" s="34">
        <v>213738</v>
      </c>
    </row>
    <row r="396" spans="1:13" s="2" customFormat="1" ht="51" customHeight="1">
      <c r="A396" s="82">
        <v>168</v>
      </c>
      <c r="B396" s="81" t="s">
        <v>18</v>
      </c>
      <c r="C396" s="80" t="s">
        <v>209</v>
      </c>
      <c r="D396" s="86" t="s">
        <v>462</v>
      </c>
      <c r="E396" s="86" t="s">
        <v>211</v>
      </c>
      <c r="F396" s="86" t="s">
        <v>307</v>
      </c>
      <c r="G396" s="96">
        <v>17</v>
      </c>
      <c r="H396" s="96">
        <v>18</v>
      </c>
      <c r="I396" s="96">
        <v>18</v>
      </c>
      <c r="J396" s="56" t="s">
        <v>994</v>
      </c>
      <c r="K396" s="34">
        <v>226946</v>
      </c>
      <c r="L396" s="34">
        <v>268466</v>
      </c>
      <c r="M396" s="34">
        <v>275161</v>
      </c>
    </row>
    <row r="397" spans="1:13" s="2" customFormat="1" ht="51" customHeight="1">
      <c r="A397" s="82"/>
      <c r="B397" s="81"/>
      <c r="C397" s="80"/>
      <c r="D397" s="86"/>
      <c r="E397" s="86"/>
      <c r="F397" s="86"/>
      <c r="G397" s="96"/>
      <c r="H397" s="96"/>
      <c r="I397" s="96"/>
      <c r="J397" s="56" t="s">
        <v>999</v>
      </c>
      <c r="K397" s="34">
        <v>7222</v>
      </c>
      <c r="L397" s="34">
        <v>7404</v>
      </c>
      <c r="M397" s="34">
        <v>7505</v>
      </c>
    </row>
    <row r="398" spans="1:13" s="2" customFormat="1" ht="51" customHeight="1">
      <c r="A398" s="82">
        <v>169</v>
      </c>
      <c r="B398" s="81" t="s">
        <v>18</v>
      </c>
      <c r="C398" s="80" t="s">
        <v>209</v>
      </c>
      <c r="D398" s="86" t="s">
        <v>463</v>
      </c>
      <c r="E398" s="86" t="s">
        <v>211</v>
      </c>
      <c r="F398" s="86" t="s">
        <v>307</v>
      </c>
      <c r="G398" s="96">
        <v>133</v>
      </c>
      <c r="H398" s="96">
        <v>116</v>
      </c>
      <c r="I398" s="96">
        <v>112</v>
      </c>
      <c r="J398" s="56" t="s">
        <v>994</v>
      </c>
      <c r="K398" s="34">
        <v>15538698</v>
      </c>
      <c r="L398" s="34">
        <v>14549430</v>
      </c>
      <c r="M398" s="34">
        <v>14217383</v>
      </c>
    </row>
    <row r="399" spans="1:13" s="2" customFormat="1" ht="51" customHeight="1">
      <c r="A399" s="82"/>
      <c r="B399" s="81"/>
      <c r="C399" s="80"/>
      <c r="D399" s="86"/>
      <c r="E399" s="86"/>
      <c r="F399" s="86"/>
      <c r="G399" s="96"/>
      <c r="H399" s="96"/>
      <c r="I399" s="96"/>
      <c r="J399" s="56" t="s">
        <v>999</v>
      </c>
      <c r="K399" s="34">
        <v>405007</v>
      </c>
      <c r="L399" s="34">
        <v>340335</v>
      </c>
      <c r="M399" s="34">
        <v>332678</v>
      </c>
    </row>
    <row r="400" spans="1:13" s="2" customFormat="1" ht="51" customHeight="1">
      <c r="A400" s="82">
        <v>170</v>
      </c>
      <c r="B400" s="81" t="s">
        <v>18</v>
      </c>
      <c r="C400" s="80" t="s">
        <v>209</v>
      </c>
      <c r="D400" s="86" t="s">
        <v>464</v>
      </c>
      <c r="E400" s="86" t="s">
        <v>211</v>
      </c>
      <c r="F400" s="86" t="s">
        <v>307</v>
      </c>
      <c r="G400" s="96">
        <v>60</v>
      </c>
      <c r="H400" s="96">
        <v>46</v>
      </c>
      <c r="I400" s="96">
        <v>45</v>
      </c>
      <c r="J400" s="56" t="s">
        <v>994</v>
      </c>
      <c r="K400" s="34">
        <v>6253402</v>
      </c>
      <c r="L400" s="34">
        <v>4867822</v>
      </c>
      <c r="M400" s="34">
        <v>4878865</v>
      </c>
    </row>
    <row r="401" spans="1:13" s="2" customFormat="1" ht="51" customHeight="1">
      <c r="A401" s="82"/>
      <c r="B401" s="81"/>
      <c r="C401" s="80"/>
      <c r="D401" s="86"/>
      <c r="E401" s="86"/>
      <c r="F401" s="86"/>
      <c r="G401" s="96"/>
      <c r="H401" s="96"/>
      <c r="I401" s="96"/>
      <c r="J401" s="56" t="s">
        <v>999</v>
      </c>
      <c r="K401" s="34">
        <v>617994</v>
      </c>
      <c r="L401" s="34">
        <v>332373</v>
      </c>
      <c r="M401" s="34">
        <v>203037</v>
      </c>
    </row>
    <row r="402" spans="1:13" s="2" customFormat="1" ht="51" customHeight="1">
      <c r="A402" s="82">
        <v>171</v>
      </c>
      <c r="B402" s="81" t="s">
        <v>18</v>
      </c>
      <c r="C402" s="80" t="s">
        <v>209</v>
      </c>
      <c r="D402" s="86" t="s">
        <v>465</v>
      </c>
      <c r="E402" s="86" t="s">
        <v>211</v>
      </c>
      <c r="F402" s="86" t="s">
        <v>307</v>
      </c>
      <c r="G402" s="96">
        <v>211</v>
      </c>
      <c r="H402" s="96">
        <v>200</v>
      </c>
      <c r="I402" s="96">
        <v>199</v>
      </c>
      <c r="J402" s="56" t="s">
        <v>994</v>
      </c>
      <c r="K402" s="34">
        <v>20671057</v>
      </c>
      <c r="L402" s="34">
        <v>20897105</v>
      </c>
      <c r="M402" s="34">
        <v>21172762</v>
      </c>
    </row>
    <row r="403" spans="1:13" s="2" customFormat="1" ht="51" customHeight="1">
      <c r="A403" s="82"/>
      <c r="B403" s="81"/>
      <c r="C403" s="80"/>
      <c r="D403" s="86"/>
      <c r="E403" s="86"/>
      <c r="F403" s="86"/>
      <c r="G403" s="96"/>
      <c r="H403" s="96"/>
      <c r="I403" s="96"/>
      <c r="J403" s="56" t="s">
        <v>999</v>
      </c>
      <c r="K403" s="34">
        <v>929869</v>
      </c>
      <c r="L403" s="34">
        <v>653708</v>
      </c>
      <c r="M403" s="34">
        <v>596724</v>
      </c>
    </row>
    <row r="404" spans="1:13" s="2" customFormat="1" ht="51" customHeight="1">
      <c r="A404" s="82">
        <v>172</v>
      </c>
      <c r="B404" s="81" t="s">
        <v>18</v>
      </c>
      <c r="C404" s="80" t="s">
        <v>209</v>
      </c>
      <c r="D404" s="86" t="s">
        <v>466</v>
      </c>
      <c r="E404" s="86" t="s">
        <v>211</v>
      </c>
      <c r="F404" s="86" t="s">
        <v>307</v>
      </c>
      <c r="G404" s="96">
        <v>5</v>
      </c>
      <c r="H404" s="96">
        <v>5</v>
      </c>
      <c r="I404" s="96">
        <v>5</v>
      </c>
      <c r="J404" s="56" t="s">
        <v>1001</v>
      </c>
      <c r="K404" s="34">
        <v>55877</v>
      </c>
      <c r="L404" s="34">
        <v>60317</v>
      </c>
      <c r="M404" s="34">
        <v>61187</v>
      </c>
    </row>
    <row r="405" spans="1:13" s="2" customFormat="1" ht="51" customHeight="1">
      <c r="A405" s="82"/>
      <c r="B405" s="81"/>
      <c r="C405" s="80"/>
      <c r="D405" s="86"/>
      <c r="E405" s="86"/>
      <c r="F405" s="86"/>
      <c r="G405" s="96"/>
      <c r="H405" s="96"/>
      <c r="I405" s="96"/>
      <c r="J405" s="56" t="s">
        <v>999</v>
      </c>
      <c r="K405" s="34">
        <v>1895</v>
      </c>
      <c r="L405" s="34">
        <v>1718</v>
      </c>
      <c r="M405" s="34">
        <v>1734</v>
      </c>
    </row>
    <row r="406" spans="1:13" s="2" customFormat="1" ht="51" customHeight="1">
      <c r="A406" s="82">
        <v>173</v>
      </c>
      <c r="B406" s="81" t="s">
        <v>18</v>
      </c>
      <c r="C406" s="80" t="s">
        <v>308</v>
      </c>
      <c r="D406" s="86" t="s">
        <v>467</v>
      </c>
      <c r="E406" s="86" t="s">
        <v>211</v>
      </c>
      <c r="F406" s="86" t="s">
        <v>307</v>
      </c>
      <c r="G406" s="96">
        <v>11</v>
      </c>
      <c r="H406" s="96">
        <v>11</v>
      </c>
      <c r="I406" s="96">
        <v>12</v>
      </c>
      <c r="J406" s="56" t="s">
        <v>994</v>
      </c>
      <c r="K406" s="34">
        <v>980142</v>
      </c>
      <c r="L406" s="34">
        <v>1017633</v>
      </c>
      <c r="M406" s="34">
        <v>1127645</v>
      </c>
    </row>
    <row r="407" spans="1:13" s="2" customFormat="1" ht="51" customHeight="1">
      <c r="A407" s="82"/>
      <c r="B407" s="81"/>
      <c r="C407" s="80"/>
      <c r="D407" s="86"/>
      <c r="E407" s="86"/>
      <c r="F407" s="86"/>
      <c r="G407" s="96"/>
      <c r="H407" s="96"/>
      <c r="I407" s="96"/>
      <c r="J407" s="56" t="s">
        <v>999</v>
      </c>
      <c r="K407" s="34">
        <v>40229</v>
      </c>
      <c r="L407" s="34">
        <v>37738</v>
      </c>
      <c r="M407" s="34">
        <v>41818</v>
      </c>
    </row>
    <row r="408" spans="1:13" s="2" customFormat="1" ht="51" customHeight="1">
      <c r="A408" s="82">
        <v>174</v>
      </c>
      <c r="B408" s="81" t="s">
        <v>18</v>
      </c>
      <c r="C408" s="80" t="s">
        <v>308</v>
      </c>
      <c r="D408" s="86" t="s">
        <v>468</v>
      </c>
      <c r="E408" s="86" t="s">
        <v>211</v>
      </c>
      <c r="F408" s="86" t="s">
        <v>307</v>
      </c>
      <c r="G408" s="96">
        <v>66</v>
      </c>
      <c r="H408" s="96">
        <v>58</v>
      </c>
      <c r="I408" s="96">
        <v>56</v>
      </c>
      <c r="J408" s="56" t="s">
        <v>994</v>
      </c>
      <c r="K408" s="34">
        <v>8308446</v>
      </c>
      <c r="L408" s="34">
        <v>7788534</v>
      </c>
      <c r="M408" s="34">
        <v>7610784</v>
      </c>
    </row>
    <row r="409" spans="1:13" s="2" customFormat="1" ht="51" customHeight="1">
      <c r="A409" s="82"/>
      <c r="B409" s="81"/>
      <c r="C409" s="80"/>
      <c r="D409" s="86"/>
      <c r="E409" s="86"/>
      <c r="F409" s="86"/>
      <c r="G409" s="96"/>
      <c r="H409" s="96"/>
      <c r="I409" s="96"/>
      <c r="J409" s="56" t="s">
        <v>999</v>
      </c>
      <c r="K409" s="34">
        <v>209378</v>
      </c>
      <c r="L409" s="34">
        <v>182187</v>
      </c>
      <c r="M409" s="34">
        <v>178088</v>
      </c>
    </row>
    <row r="410" spans="1:13" s="2" customFormat="1" ht="51" customHeight="1">
      <c r="A410" s="82">
        <v>175</v>
      </c>
      <c r="B410" s="81" t="s">
        <v>18</v>
      </c>
      <c r="C410" s="80" t="s">
        <v>308</v>
      </c>
      <c r="D410" s="86" t="s">
        <v>469</v>
      </c>
      <c r="E410" s="86" t="s">
        <v>211</v>
      </c>
      <c r="F410" s="86" t="s">
        <v>307</v>
      </c>
      <c r="G410" s="96">
        <v>1</v>
      </c>
      <c r="H410" s="96">
        <v>1</v>
      </c>
      <c r="I410" s="96">
        <v>1</v>
      </c>
      <c r="J410" s="56" t="s">
        <v>994</v>
      </c>
      <c r="K410" s="34">
        <v>204369</v>
      </c>
      <c r="L410" s="34">
        <v>218005</v>
      </c>
      <c r="M410" s="34">
        <v>220638</v>
      </c>
    </row>
    <row r="411" spans="1:13" s="2" customFormat="1" ht="51" customHeight="1">
      <c r="A411" s="82"/>
      <c r="B411" s="81"/>
      <c r="C411" s="80"/>
      <c r="D411" s="86"/>
      <c r="E411" s="86"/>
      <c r="F411" s="86"/>
      <c r="G411" s="96"/>
      <c r="H411" s="96"/>
      <c r="I411" s="96"/>
      <c r="J411" s="56" t="s">
        <v>999</v>
      </c>
      <c r="K411" s="34">
        <v>5150</v>
      </c>
      <c r="L411" s="34">
        <v>5100</v>
      </c>
      <c r="M411" s="34">
        <v>5163</v>
      </c>
    </row>
    <row r="412" spans="1:13" s="2" customFormat="1" ht="51" customHeight="1">
      <c r="A412" s="82">
        <v>176</v>
      </c>
      <c r="B412" s="81" t="s">
        <v>18</v>
      </c>
      <c r="C412" s="80" t="s">
        <v>308</v>
      </c>
      <c r="D412" s="86" t="s">
        <v>470</v>
      </c>
      <c r="E412" s="86" t="s">
        <v>211</v>
      </c>
      <c r="F412" s="86" t="s">
        <v>307</v>
      </c>
      <c r="G412" s="96">
        <v>8</v>
      </c>
      <c r="H412" s="96">
        <v>7</v>
      </c>
      <c r="I412" s="96">
        <v>7</v>
      </c>
      <c r="J412" s="56" t="s">
        <v>994</v>
      </c>
      <c r="K412" s="34">
        <v>1090932</v>
      </c>
      <c r="L412" s="34">
        <v>994116</v>
      </c>
      <c r="M412" s="34">
        <v>1008700</v>
      </c>
    </row>
    <row r="413" spans="1:13" s="2" customFormat="1" ht="51" customHeight="1">
      <c r="A413" s="82"/>
      <c r="B413" s="81"/>
      <c r="C413" s="80"/>
      <c r="D413" s="86"/>
      <c r="E413" s="86"/>
      <c r="F413" s="86"/>
      <c r="G413" s="96"/>
      <c r="H413" s="96"/>
      <c r="I413" s="96"/>
      <c r="J413" s="56" t="s">
        <v>999</v>
      </c>
      <c r="K413" s="34">
        <v>16003</v>
      </c>
      <c r="L413" s="34">
        <v>12903</v>
      </c>
      <c r="M413" s="34">
        <v>13093</v>
      </c>
    </row>
    <row r="414" spans="1:13" s="2" customFormat="1" ht="51" customHeight="1">
      <c r="A414" s="82">
        <v>177</v>
      </c>
      <c r="B414" s="81" t="s">
        <v>18</v>
      </c>
      <c r="C414" s="80" t="s">
        <v>308</v>
      </c>
      <c r="D414" s="86" t="s">
        <v>471</v>
      </c>
      <c r="E414" s="86" t="s">
        <v>211</v>
      </c>
      <c r="F414" s="86" t="s">
        <v>307</v>
      </c>
      <c r="G414" s="96">
        <v>48</v>
      </c>
      <c r="H414" s="96">
        <v>40</v>
      </c>
      <c r="I414" s="96">
        <v>39</v>
      </c>
      <c r="J414" s="56" t="s">
        <v>994</v>
      </c>
      <c r="K414" s="34">
        <v>4276985</v>
      </c>
      <c r="L414" s="34">
        <v>3700484</v>
      </c>
      <c r="M414" s="34">
        <v>3664847</v>
      </c>
    </row>
    <row r="415" spans="1:13" s="2" customFormat="1" ht="51" customHeight="1">
      <c r="A415" s="82"/>
      <c r="B415" s="81"/>
      <c r="C415" s="80"/>
      <c r="D415" s="86"/>
      <c r="E415" s="86"/>
      <c r="F415" s="86"/>
      <c r="G415" s="96"/>
      <c r="H415" s="96"/>
      <c r="I415" s="96"/>
      <c r="J415" s="56" t="s">
        <v>999</v>
      </c>
      <c r="K415" s="34">
        <v>175544</v>
      </c>
      <c r="L415" s="34">
        <v>137228</v>
      </c>
      <c r="M415" s="34">
        <v>135906</v>
      </c>
    </row>
    <row r="416" spans="1:13" s="2" customFormat="1" ht="51" customHeight="1">
      <c r="A416" s="82">
        <v>178</v>
      </c>
      <c r="B416" s="81" t="s">
        <v>18</v>
      </c>
      <c r="C416" s="80" t="s">
        <v>308</v>
      </c>
      <c r="D416" s="86" t="s">
        <v>472</v>
      </c>
      <c r="E416" s="86" t="s">
        <v>211</v>
      </c>
      <c r="F416" s="86" t="s">
        <v>307</v>
      </c>
      <c r="G416" s="96">
        <v>104</v>
      </c>
      <c r="H416" s="96">
        <v>87</v>
      </c>
      <c r="I416" s="96">
        <v>86</v>
      </c>
      <c r="J416" s="56" t="s">
        <v>994</v>
      </c>
      <c r="K416" s="34">
        <v>10819471</v>
      </c>
      <c r="L416" s="34">
        <v>9890932</v>
      </c>
      <c r="M416" s="34">
        <v>9900712</v>
      </c>
    </row>
    <row r="417" spans="1:13" s="2" customFormat="1" ht="51" customHeight="1">
      <c r="A417" s="82"/>
      <c r="B417" s="81"/>
      <c r="C417" s="80"/>
      <c r="D417" s="86"/>
      <c r="E417" s="86"/>
      <c r="F417" s="86"/>
      <c r="G417" s="96"/>
      <c r="H417" s="96"/>
      <c r="I417" s="96"/>
      <c r="J417" s="56" t="s">
        <v>999</v>
      </c>
      <c r="K417" s="34">
        <v>390734</v>
      </c>
      <c r="L417" s="34">
        <v>304781</v>
      </c>
      <c r="M417" s="34">
        <v>304330</v>
      </c>
    </row>
    <row r="418" spans="1:13" s="2" customFormat="1" ht="51" customHeight="1">
      <c r="A418" s="82">
        <v>179</v>
      </c>
      <c r="B418" s="81" t="s">
        <v>18</v>
      </c>
      <c r="C418" s="80" t="s">
        <v>308</v>
      </c>
      <c r="D418" s="86" t="s">
        <v>473</v>
      </c>
      <c r="E418" s="86" t="s">
        <v>211</v>
      </c>
      <c r="F418" s="86" t="s">
        <v>307</v>
      </c>
      <c r="G418" s="96">
        <v>8</v>
      </c>
      <c r="H418" s="96">
        <v>25</v>
      </c>
      <c r="I418" s="96">
        <v>24</v>
      </c>
      <c r="J418" s="56" t="s">
        <v>994</v>
      </c>
      <c r="K418" s="34">
        <v>608269</v>
      </c>
      <c r="L418" s="34">
        <v>2008926</v>
      </c>
      <c r="M418" s="34">
        <v>1956104</v>
      </c>
    </row>
    <row r="419" spans="1:13" s="2" customFormat="1" ht="51" customHeight="1">
      <c r="A419" s="82"/>
      <c r="B419" s="81"/>
      <c r="C419" s="80"/>
      <c r="D419" s="86"/>
      <c r="E419" s="86"/>
      <c r="F419" s="86"/>
      <c r="G419" s="96"/>
      <c r="H419" s="96"/>
      <c r="I419" s="96"/>
      <c r="J419" s="56" t="s">
        <v>999</v>
      </c>
      <c r="K419" s="34">
        <v>29610</v>
      </c>
      <c r="L419" s="34">
        <v>85656</v>
      </c>
      <c r="M419" s="34">
        <v>83415</v>
      </c>
    </row>
    <row r="420" spans="1:13" s="2" customFormat="1" ht="51" customHeight="1">
      <c r="A420" s="82">
        <v>180</v>
      </c>
      <c r="B420" s="81" t="s">
        <v>18</v>
      </c>
      <c r="C420" s="80" t="s">
        <v>308</v>
      </c>
      <c r="D420" s="86" t="s">
        <v>474</v>
      </c>
      <c r="E420" s="86" t="s">
        <v>211</v>
      </c>
      <c r="F420" s="86" t="s">
        <v>307</v>
      </c>
      <c r="G420" s="96">
        <v>125</v>
      </c>
      <c r="H420" s="96">
        <v>115</v>
      </c>
      <c r="I420" s="96">
        <v>113</v>
      </c>
      <c r="J420" s="56" t="s">
        <v>994</v>
      </c>
      <c r="K420" s="34">
        <v>15260262</v>
      </c>
      <c r="L420" s="34">
        <v>15173662</v>
      </c>
      <c r="M420" s="34">
        <v>15133358</v>
      </c>
    </row>
    <row r="421" spans="1:13" s="2" customFormat="1" ht="51" customHeight="1">
      <c r="A421" s="82"/>
      <c r="B421" s="81"/>
      <c r="C421" s="80"/>
      <c r="D421" s="86"/>
      <c r="E421" s="86"/>
      <c r="F421" s="86"/>
      <c r="G421" s="96"/>
      <c r="H421" s="96"/>
      <c r="I421" s="96"/>
      <c r="J421" s="56" t="s">
        <v>999</v>
      </c>
      <c r="K421" s="34">
        <v>741238</v>
      </c>
      <c r="L421" s="34">
        <v>548912</v>
      </c>
      <c r="M421" s="34">
        <v>468919</v>
      </c>
    </row>
    <row r="422" spans="1:13" s="2" customFormat="1" ht="51" customHeight="1">
      <c r="A422" s="82">
        <v>181</v>
      </c>
      <c r="B422" s="81" t="s">
        <v>18</v>
      </c>
      <c r="C422" s="80" t="s">
        <v>308</v>
      </c>
      <c r="D422" s="86" t="s">
        <v>475</v>
      </c>
      <c r="E422" s="86" t="s">
        <v>211</v>
      </c>
      <c r="F422" s="86" t="s">
        <v>307</v>
      </c>
      <c r="G422" s="96">
        <v>115</v>
      </c>
      <c r="H422" s="96">
        <v>110</v>
      </c>
      <c r="I422" s="96">
        <v>109</v>
      </c>
      <c r="J422" s="56" t="s">
        <v>994</v>
      </c>
      <c r="K422" s="34">
        <v>13331676</v>
      </c>
      <c r="L422" s="34">
        <v>13499173</v>
      </c>
      <c r="M422" s="34">
        <v>13550235</v>
      </c>
    </row>
    <row r="423" spans="1:13" s="2" customFormat="1" ht="51" customHeight="1">
      <c r="A423" s="82"/>
      <c r="B423" s="81"/>
      <c r="C423" s="80"/>
      <c r="D423" s="86"/>
      <c r="E423" s="86"/>
      <c r="F423" s="86"/>
      <c r="G423" s="96"/>
      <c r="H423" s="96"/>
      <c r="I423" s="96"/>
      <c r="J423" s="56" t="s">
        <v>999</v>
      </c>
      <c r="K423" s="34">
        <v>764825</v>
      </c>
      <c r="L423" s="34">
        <v>552755</v>
      </c>
      <c r="M423" s="34">
        <v>437913</v>
      </c>
    </row>
    <row r="424" spans="1:13" s="2" customFormat="1" ht="51" customHeight="1">
      <c r="A424" s="82">
        <v>182</v>
      </c>
      <c r="B424" s="81" t="s">
        <v>18</v>
      </c>
      <c r="C424" s="80" t="s">
        <v>308</v>
      </c>
      <c r="D424" s="86" t="s">
        <v>476</v>
      </c>
      <c r="E424" s="86" t="s">
        <v>211</v>
      </c>
      <c r="F424" s="86" t="s">
        <v>307</v>
      </c>
      <c r="G424" s="96">
        <v>666</v>
      </c>
      <c r="H424" s="96">
        <v>582</v>
      </c>
      <c r="I424" s="96">
        <v>566</v>
      </c>
      <c r="J424" s="56" t="s">
        <v>994</v>
      </c>
      <c r="K424" s="34">
        <v>88656290</v>
      </c>
      <c r="L424" s="34">
        <v>83090064</v>
      </c>
      <c r="M424" s="34">
        <v>82112353</v>
      </c>
    </row>
    <row r="425" spans="1:13" s="2" customFormat="1" ht="51" customHeight="1">
      <c r="A425" s="82"/>
      <c r="B425" s="81"/>
      <c r="C425" s="80"/>
      <c r="D425" s="86"/>
      <c r="E425" s="86"/>
      <c r="F425" s="86"/>
      <c r="G425" s="96"/>
      <c r="H425" s="96"/>
      <c r="I425" s="96"/>
      <c r="J425" s="56" t="s">
        <v>999</v>
      </c>
      <c r="K425" s="34">
        <v>3427295</v>
      </c>
      <c r="L425" s="34">
        <v>2544034</v>
      </c>
      <c r="M425" s="34">
        <v>2223859</v>
      </c>
    </row>
    <row r="426" spans="1:13" s="2" customFormat="1" ht="51" customHeight="1">
      <c r="A426" s="82">
        <v>183</v>
      </c>
      <c r="B426" s="81" t="s">
        <v>18</v>
      </c>
      <c r="C426" s="80" t="s">
        <v>308</v>
      </c>
      <c r="D426" s="86" t="s">
        <v>477</v>
      </c>
      <c r="E426" s="86" t="s">
        <v>211</v>
      </c>
      <c r="F426" s="86" t="s">
        <v>307</v>
      </c>
      <c r="G426" s="96">
        <v>17</v>
      </c>
      <c r="H426" s="96">
        <v>16</v>
      </c>
      <c r="I426" s="96">
        <v>16</v>
      </c>
      <c r="J426" s="56" t="s">
        <v>994</v>
      </c>
      <c r="K426" s="34">
        <v>1989805</v>
      </c>
      <c r="L426" s="34">
        <v>2046334</v>
      </c>
      <c r="M426" s="34">
        <v>2062453</v>
      </c>
    </row>
    <row r="427" spans="1:13" s="2" customFormat="1" ht="51" customHeight="1">
      <c r="A427" s="82"/>
      <c r="B427" s="81"/>
      <c r="C427" s="80"/>
      <c r="D427" s="86"/>
      <c r="E427" s="86"/>
      <c r="F427" s="86"/>
      <c r="G427" s="96"/>
      <c r="H427" s="96"/>
      <c r="I427" s="96"/>
      <c r="J427" s="56" t="s">
        <v>999</v>
      </c>
      <c r="K427" s="34">
        <v>64311</v>
      </c>
      <c r="L427" s="34">
        <v>56577</v>
      </c>
      <c r="M427" s="34">
        <v>57034</v>
      </c>
    </row>
    <row r="428" spans="1:13" s="2" customFormat="1" ht="51" customHeight="1">
      <c r="A428" s="82">
        <v>184</v>
      </c>
      <c r="B428" s="81" t="s">
        <v>18</v>
      </c>
      <c r="C428" s="80" t="s">
        <v>308</v>
      </c>
      <c r="D428" s="86" t="s">
        <v>478</v>
      </c>
      <c r="E428" s="86" t="s">
        <v>211</v>
      </c>
      <c r="F428" s="86" t="s">
        <v>307</v>
      </c>
      <c r="G428" s="96">
        <v>122</v>
      </c>
      <c r="H428" s="96">
        <v>116</v>
      </c>
      <c r="I428" s="96">
        <v>116</v>
      </c>
      <c r="J428" s="56" t="s">
        <v>994</v>
      </c>
      <c r="K428" s="34">
        <v>13995722</v>
      </c>
      <c r="L428" s="34">
        <v>14178952</v>
      </c>
      <c r="M428" s="34">
        <v>14375601</v>
      </c>
    </row>
    <row r="429" spans="1:13" s="2" customFormat="1" ht="51" customHeight="1">
      <c r="A429" s="82"/>
      <c r="B429" s="81"/>
      <c r="C429" s="80"/>
      <c r="D429" s="86"/>
      <c r="E429" s="86"/>
      <c r="F429" s="86"/>
      <c r="G429" s="96"/>
      <c r="H429" s="96"/>
      <c r="I429" s="96"/>
      <c r="J429" s="56" t="s">
        <v>999</v>
      </c>
      <c r="K429" s="34">
        <v>838234</v>
      </c>
      <c r="L429" s="34">
        <v>599169</v>
      </c>
      <c r="M429" s="34">
        <v>470461</v>
      </c>
    </row>
    <row r="430" spans="1:13" s="2" customFormat="1" ht="51" customHeight="1">
      <c r="A430" s="82">
        <v>185</v>
      </c>
      <c r="B430" s="81" t="s">
        <v>18</v>
      </c>
      <c r="C430" s="80" t="s">
        <v>308</v>
      </c>
      <c r="D430" s="86" t="s">
        <v>479</v>
      </c>
      <c r="E430" s="86" t="s">
        <v>211</v>
      </c>
      <c r="F430" s="86" t="s">
        <v>307</v>
      </c>
      <c r="G430" s="96">
        <v>57</v>
      </c>
      <c r="H430" s="96">
        <v>47</v>
      </c>
      <c r="I430" s="96">
        <v>46</v>
      </c>
      <c r="J430" s="56" t="s">
        <v>994</v>
      </c>
      <c r="K430" s="34">
        <v>4333916</v>
      </c>
      <c r="L430" s="34">
        <v>3776781</v>
      </c>
      <c r="M430" s="34">
        <v>3749199</v>
      </c>
    </row>
    <row r="431" spans="1:13" s="2" customFormat="1" ht="51" customHeight="1">
      <c r="A431" s="82"/>
      <c r="B431" s="81"/>
      <c r="C431" s="80"/>
      <c r="D431" s="86"/>
      <c r="E431" s="86"/>
      <c r="F431" s="86"/>
      <c r="G431" s="96"/>
      <c r="H431" s="96"/>
      <c r="I431" s="96"/>
      <c r="J431" s="56" t="s">
        <v>999</v>
      </c>
      <c r="K431" s="34">
        <v>210972</v>
      </c>
      <c r="L431" s="34">
        <v>161033</v>
      </c>
      <c r="M431" s="34">
        <v>159878</v>
      </c>
    </row>
    <row r="432" spans="1:13" s="2" customFormat="1" ht="51" customHeight="1">
      <c r="A432" s="82">
        <v>186</v>
      </c>
      <c r="B432" s="81" t="s">
        <v>18</v>
      </c>
      <c r="C432" s="80" t="s">
        <v>308</v>
      </c>
      <c r="D432" s="86" t="s">
        <v>480</v>
      </c>
      <c r="E432" s="86" t="s">
        <v>211</v>
      </c>
      <c r="F432" s="86" t="s">
        <v>307</v>
      </c>
      <c r="G432" s="96">
        <v>11</v>
      </c>
      <c r="H432" s="96">
        <v>3</v>
      </c>
      <c r="I432" s="96">
        <v>3</v>
      </c>
      <c r="J432" s="56" t="s">
        <v>994</v>
      </c>
      <c r="K432" s="34">
        <v>1227432</v>
      </c>
      <c r="L432" s="34">
        <v>339890</v>
      </c>
      <c r="M432" s="34">
        <v>348231</v>
      </c>
    </row>
    <row r="433" spans="1:13" s="2" customFormat="1" ht="51" customHeight="1">
      <c r="A433" s="82"/>
      <c r="B433" s="81"/>
      <c r="C433" s="80"/>
      <c r="D433" s="86"/>
      <c r="E433" s="86"/>
      <c r="F433" s="86"/>
      <c r="G433" s="96"/>
      <c r="H433" s="96"/>
      <c r="I433" s="96"/>
      <c r="J433" s="56" t="s">
        <v>999</v>
      </c>
      <c r="K433" s="34">
        <v>121302</v>
      </c>
      <c r="L433" s="34">
        <v>23208</v>
      </c>
      <c r="M433" s="34">
        <v>14492</v>
      </c>
    </row>
    <row r="434" spans="1:13" s="2" customFormat="1" ht="51" customHeight="1">
      <c r="A434" s="82">
        <v>187</v>
      </c>
      <c r="B434" s="81" t="s">
        <v>18</v>
      </c>
      <c r="C434" s="80" t="s">
        <v>308</v>
      </c>
      <c r="D434" s="86" t="s">
        <v>481</v>
      </c>
      <c r="E434" s="86" t="s">
        <v>211</v>
      </c>
      <c r="F434" s="86" t="s">
        <v>307</v>
      </c>
      <c r="G434" s="96">
        <v>276</v>
      </c>
      <c r="H434" s="96">
        <v>220</v>
      </c>
      <c r="I434" s="96">
        <v>217</v>
      </c>
      <c r="J434" s="56" t="s">
        <v>994</v>
      </c>
      <c r="K434" s="34">
        <v>39659286</v>
      </c>
      <c r="L434" s="34">
        <v>33098871</v>
      </c>
      <c r="M434" s="34">
        <v>33339913</v>
      </c>
    </row>
    <row r="435" spans="1:13" s="2" customFormat="1" ht="51" customHeight="1">
      <c r="A435" s="82"/>
      <c r="B435" s="81"/>
      <c r="C435" s="80"/>
      <c r="D435" s="86"/>
      <c r="E435" s="86"/>
      <c r="F435" s="86"/>
      <c r="G435" s="96"/>
      <c r="H435" s="96"/>
      <c r="I435" s="96"/>
      <c r="J435" s="56" t="s">
        <v>999</v>
      </c>
      <c r="K435" s="34">
        <v>1089199</v>
      </c>
      <c r="L435" s="34">
        <v>858492</v>
      </c>
      <c r="M435" s="34">
        <v>858162</v>
      </c>
    </row>
    <row r="436" spans="1:13" s="2" customFormat="1" ht="51" customHeight="1">
      <c r="A436" s="82">
        <v>188</v>
      </c>
      <c r="B436" s="81" t="s">
        <v>18</v>
      </c>
      <c r="C436" s="80" t="s">
        <v>308</v>
      </c>
      <c r="D436" s="86" t="s">
        <v>482</v>
      </c>
      <c r="E436" s="86" t="s">
        <v>211</v>
      </c>
      <c r="F436" s="86" t="s">
        <v>307</v>
      </c>
      <c r="G436" s="96">
        <v>19</v>
      </c>
      <c r="H436" s="96">
        <v>19</v>
      </c>
      <c r="I436" s="96">
        <v>19</v>
      </c>
      <c r="J436" s="56" t="s">
        <v>994</v>
      </c>
      <c r="K436" s="34">
        <v>3883003</v>
      </c>
      <c r="L436" s="34">
        <v>4142091</v>
      </c>
      <c r="M436" s="34">
        <v>4192116</v>
      </c>
    </row>
    <row r="437" spans="1:13" s="2" customFormat="1" ht="51" customHeight="1">
      <c r="A437" s="82"/>
      <c r="B437" s="81"/>
      <c r="C437" s="80"/>
      <c r="D437" s="86"/>
      <c r="E437" s="86"/>
      <c r="F437" s="86"/>
      <c r="G437" s="96"/>
      <c r="H437" s="96"/>
      <c r="I437" s="96"/>
      <c r="J437" s="56" t="s">
        <v>999</v>
      </c>
      <c r="K437" s="34">
        <v>97854</v>
      </c>
      <c r="L437" s="34">
        <v>96891</v>
      </c>
      <c r="M437" s="34">
        <v>98094</v>
      </c>
    </row>
    <row r="438" spans="1:13" s="2" customFormat="1" ht="51" customHeight="1">
      <c r="A438" s="82">
        <v>189</v>
      </c>
      <c r="B438" s="81" t="s">
        <v>18</v>
      </c>
      <c r="C438" s="80" t="s">
        <v>308</v>
      </c>
      <c r="D438" s="86" t="s">
        <v>483</v>
      </c>
      <c r="E438" s="86" t="s">
        <v>211</v>
      </c>
      <c r="F438" s="86" t="s">
        <v>307</v>
      </c>
      <c r="G438" s="96">
        <v>58</v>
      </c>
      <c r="H438" s="96">
        <v>57</v>
      </c>
      <c r="I438" s="96">
        <v>56</v>
      </c>
      <c r="J438" s="56" t="s">
        <v>994</v>
      </c>
      <c r="K438" s="34">
        <v>7909259</v>
      </c>
      <c r="L438" s="34">
        <v>8094942</v>
      </c>
      <c r="M438" s="34">
        <v>8069598</v>
      </c>
    </row>
    <row r="439" spans="1:13" s="2" customFormat="1" ht="51" customHeight="1">
      <c r="A439" s="82"/>
      <c r="B439" s="81"/>
      <c r="C439" s="80"/>
      <c r="D439" s="86"/>
      <c r="E439" s="86"/>
      <c r="F439" s="86"/>
      <c r="G439" s="96"/>
      <c r="H439" s="96"/>
      <c r="I439" s="96"/>
      <c r="J439" s="56" t="s">
        <v>999</v>
      </c>
      <c r="K439" s="34">
        <v>116022</v>
      </c>
      <c r="L439" s="34">
        <v>105070</v>
      </c>
      <c r="M439" s="34">
        <v>104750</v>
      </c>
    </row>
    <row r="440" spans="1:13" s="2" customFormat="1" ht="51" customHeight="1">
      <c r="A440" s="76" t="s">
        <v>963</v>
      </c>
      <c r="B440" s="81" t="s">
        <v>18</v>
      </c>
      <c r="C440" s="80" t="s">
        <v>308</v>
      </c>
      <c r="D440" s="86" t="s">
        <v>484</v>
      </c>
      <c r="E440" s="86" t="s">
        <v>211</v>
      </c>
      <c r="F440" s="86" t="s">
        <v>307</v>
      </c>
      <c r="G440" s="96">
        <v>55</v>
      </c>
      <c r="H440" s="96">
        <v>51</v>
      </c>
      <c r="I440" s="96">
        <v>48</v>
      </c>
      <c r="J440" s="56" t="s">
        <v>994</v>
      </c>
      <c r="K440" s="34">
        <v>6137161</v>
      </c>
      <c r="L440" s="34">
        <v>5778122</v>
      </c>
      <c r="M440" s="34">
        <v>5571694</v>
      </c>
    </row>
    <row r="441" spans="1:13" s="2" customFormat="1" ht="51" customHeight="1">
      <c r="A441" s="76"/>
      <c r="B441" s="81"/>
      <c r="C441" s="80"/>
      <c r="D441" s="86"/>
      <c r="E441" s="86"/>
      <c r="F441" s="86"/>
      <c r="G441" s="96"/>
      <c r="H441" s="96"/>
      <c r="I441" s="96"/>
      <c r="J441" s="56" t="s">
        <v>999</v>
      </c>
      <c r="K441" s="34">
        <v>606508</v>
      </c>
      <c r="L441" s="34">
        <v>394525</v>
      </c>
      <c r="M441" s="34">
        <v>231867</v>
      </c>
    </row>
    <row r="442" spans="1:13" s="2" customFormat="1" ht="51" customHeight="1">
      <c r="A442" s="82">
        <v>191</v>
      </c>
      <c r="B442" s="81" t="s">
        <v>18</v>
      </c>
      <c r="C442" s="80" t="s">
        <v>308</v>
      </c>
      <c r="D442" s="86" t="s">
        <v>485</v>
      </c>
      <c r="E442" s="86" t="s">
        <v>211</v>
      </c>
      <c r="F442" s="86" t="s">
        <v>307</v>
      </c>
      <c r="G442" s="96">
        <v>149</v>
      </c>
      <c r="H442" s="96">
        <v>150</v>
      </c>
      <c r="I442" s="96">
        <v>149</v>
      </c>
      <c r="J442" s="56" t="s">
        <v>994</v>
      </c>
      <c r="K442" s="34">
        <v>20393191</v>
      </c>
      <c r="L442" s="34">
        <v>22514484</v>
      </c>
      <c r="M442" s="34">
        <v>22709855</v>
      </c>
    </row>
    <row r="443" spans="1:13" s="2" customFormat="1" ht="51" customHeight="1">
      <c r="A443" s="82"/>
      <c r="B443" s="81"/>
      <c r="C443" s="80"/>
      <c r="D443" s="86"/>
      <c r="E443" s="86"/>
      <c r="F443" s="86"/>
      <c r="G443" s="96"/>
      <c r="H443" s="96"/>
      <c r="I443" s="96"/>
      <c r="J443" s="56" t="s">
        <v>999</v>
      </c>
      <c r="K443" s="34">
        <v>525163</v>
      </c>
      <c r="L443" s="34">
        <v>496134</v>
      </c>
      <c r="M443" s="34">
        <v>500806</v>
      </c>
    </row>
    <row r="444" spans="1:13" s="2" customFormat="1" ht="51" customHeight="1">
      <c r="A444" s="82">
        <v>192</v>
      </c>
      <c r="B444" s="81" t="s">
        <v>18</v>
      </c>
      <c r="C444" s="80" t="s">
        <v>308</v>
      </c>
      <c r="D444" s="86" t="s">
        <v>486</v>
      </c>
      <c r="E444" s="86" t="s">
        <v>211</v>
      </c>
      <c r="F444" s="86" t="s">
        <v>307</v>
      </c>
      <c r="G444" s="96">
        <v>33</v>
      </c>
      <c r="H444" s="96">
        <v>30</v>
      </c>
      <c r="I444" s="96">
        <v>29</v>
      </c>
      <c r="J444" s="56" t="s">
        <v>994</v>
      </c>
      <c r="K444" s="34">
        <v>2940427</v>
      </c>
      <c r="L444" s="34">
        <v>2775364</v>
      </c>
      <c r="M444" s="34">
        <v>2725144</v>
      </c>
    </row>
    <row r="445" spans="1:13" s="2" customFormat="1" ht="51" customHeight="1">
      <c r="A445" s="82"/>
      <c r="B445" s="81"/>
      <c r="C445" s="80"/>
      <c r="D445" s="86"/>
      <c r="E445" s="86"/>
      <c r="F445" s="86"/>
      <c r="G445" s="96"/>
      <c r="H445" s="96"/>
      <c r="I445" s="96"/>
      <c r="J445" s="56" t="s">
        <v>999</v>
      </c>
      <c r="K445" s="34">
        <v>120687</v>
      </c>
      <c r="L445" s="34">
        <v>102921</v>
      </c>
      <c r="M445" s="34">
        <v>101089</v>
      </c>
    </row>
    <row r="446" spans="1:13" s="2" customFormat="1" ht="51" customHeight="1">
      <c r="A446" s="82">
        <v>193</v>
      </c>
      <c r="B446" s="81" t="s">
        <v>18</v>
      </c>
      <c r="C446" s="80" t="s">
        <v>308</v>
      </c>
      <c r="D446" s="86" t="s">
        <v>487</v>
      </c>
      <c r="E446" s="86" t="s">
        <v>211</v>
      </c>
      <c r="F446" s="86" t="s">
        <v>307</v>
      </c>
      <c r="G446" s="96">
        <v>60</v>
      </c>
      <c r="H446" s="96">
        <v>55</v>
      </c>
      <c r="I446" s="96">
        <v>52</v>
      </c>
      <c r="J446" s="56" t="s">
        <v>994</v>
      </c>
      <c r="K446" s="34">
        <v>5346232</v>
      </c>
      <c r="L446" s="34">
        <v>5088165</v>
      </c>
      <c r="M446" s="34">
        <v>4886462</v>
      </c>
    </row>
    <row r="447" spans="1:13" s="2" customFormat="1" ht="51" customHeight="1">
      <c r="A447" s="82"/>
      <c r="B447" s="81"/>
      <c r="C447" s="80"/>
      <c r="D447" s="86"/>
      <c r="E447" s="86"/>
      <c r="F447" s="86"/>
      <c r="G447" s="96"/>
      <c r="H447" s="96"/>
      <c r="I447" s="96"/>
      <c r="J447" s="56" t="s">
        <v>999</v>
      </c>
      <c r="K447" s="34">
        <v>219430</v>
      </c>
      <c r="L447" s="34">
        <v>188689</v>
      </c>
      <c r="M447" s="34">
        <v>181209</v>
      </c>
    </row>
    <row r="448" spans="1:13" s="2" customFormat="1" ht="51" customHeight="1">
      <c r="A448" s="82">
        <v>194</v>
      </c>
      <c r="B448" s="81" t="s">
        <v>18</v>
      </c>
      <c r="C448" s="80" t="s">
        <v>308</v>
      </c>
      <c r="D448" s="86" t="s">
        <v>488</v>
      </c>
      <c r="E448" s="86" t="s">
        <v>211</v>
      </c>
      <c r="F448" s="86" t="s">
        <v>307</v>
      </c>
      <c r="G448" s="96">
        <v>16</v>
      </c>
      <c r="H448" s="96">
        <v>22</v>
      </c>
      <c r="I448" s="96">
        <v>22</v>
      </c>
      <c r="J448" s="56" t="s">
        <v>994</v>
      </c>
      <c r="K448" s="34">
        <v>2181864</v>
      </c>
      <c r="L448" s="34">
        <v>3124364</v>
      </c>
      <c r="M448" s="34">
        <v>3170200</v>
      </c>
    </row>
    <row r="449" spans="1:13" s="2" customFormat="1" ht="51" customHeight="1">
      <c r="A449" s="82"/>
      <c r="B449" s="81"/>
      <c r="C449" s="80"/>
      <c r="D449" s="86"/>
      <c r="E449" s="86"/>
      <c r="F449" s="86"/>
      <c r="G449" s="96"/>
      <c r="H449" s="96"/>
      <c r="I449" s="96"/>
      <c r="J449" s="56" t="s">
        <v>999</v>
      </c>
      <c r="K449" s="34">
        <v>32006</v>
      </c>
      <c r="L449" s="34">
        <v>40553</v>
      </c>
      <c r="M449" s="34">
        <v>41152</v>
      </c>
    </row>
    <row r="450" spans="1:13" s="2" customFormat="1" ht="51" customHeight="1">
      <c r="A450" s="82">
        <v>195</v>
      </c>
      <c r="B450" s="81" t="s">
        <v>18</v>
      </c>
      <c r="C450" s="80" t="s">
        <v>209</v>
      </c>
      <c r="D450" s="86" t="s">
        <v>489</v>
      </c>
      <c r="E450" s="86" t="s">
        <v>211</v>
      </c>
      <c r="F450" s="86" t="s">
        <v>307</v>
      </c>
      <c r="G450" s="96">
        <v>1</v>
      </c>
      <c r="H450" s="96"/>
      <c r="I450" s="96"/>
      <c r="J450" s="56" t="s">
        <v>994</v>
      </c>
      <c r="K450" s="34">
        <v>140301</v>
      </c>
      <c r="L450" s="34">
        <v>0</v>
      </c>
      <c r="M450" s="34">
        <v>0</v>
      </c>
    </row>
    <row r="451" spans="1:13" s="2" customFormat="1" ht="51" customHeight="1">
      <c r="A451" s="82"/>
      <c r="B451" s="81"/>
      <c r="C451" s="80"/>
      <c r="D451" s="86"/>
      <c r="E451" s="86"/>
      <c r="F451" s="86"/>
      <c r="G451" s="96"/>
      <c r="H451" s="96"/>
      <c r="I451" s="96"/>
      <c r="J451" s="56" t="s">
        <v>999</v>
      </c>
      <c r="K451" s="34">
        <v>5758</v>
      </c>
      <c r="L451" s="34">
        <v>0</v>
      </c>
      <c r="M451" s="34">
        <v>0</v>
      </c>
    </row>
    <row r="452" spans="1:13" s="2" customFormat="1" ht="51" customHeight="1">
      <c r="A452" s="82">
        <v>196</v>
      </c>
      <c r="B452" s="81" t="s">
        <v>18</v>
      </c>
      <c r="C452" s="80" t="s">
        <v>308</v>
      </c>
      <c r="D452" s="86" t="s">
        <v>490</v>
      </c>
      <c r="E452" s="86" t="s">
        <v>211</v>
      </c>
      <c r="F452" s="86" t="s">
        <v>307</v>
      </c>
      <c r="G452" s="96">
        <v>1</v>
      </c>
      <c r="H452" s="96">
        <v>1</v>
      </c>
      <c r="I452" s="96">
        <v>1</v>
      </c>
      <c r="J452" s="56" t="s">
        <v>994</v>
      </c>
      <c r="K452" s="34">
        <v>144655</v>
      </c>
      <c r="L452" s="34">
        <v>150189</v>
      </c>
      <c r="M452" s="34">
        <v>152557</v>
      </c>
    </row>
    <row r="453" spans="1:13" s="2" customFormat="1" ht="51" customHeight="1">
      <c r="A453" s="82"/>
      <c r="B453" s="81"/>
      <c r="C453" s="80"/>
      <c r="D453" s="86"/>
      <c r="E453" s="86"/>
      <c r="F453" s="86"/>
      <c r="G453" s="96"/>
      <c r="H453" s="96"/>
      <c r="I453" s="96"/>
      <c r="J453" s="56" t="s">
        <v>999</v>
      </c>
      <c r="K453" s="34">
        <v>5937</v>
      </c>
      <c r="L453" s="34">
        <v>5570</v>
      </c>
      <c r="M453" s="34">
        <v>5658</v>
      </c>
    </row>
    <row r="454" spans="1:13" s="2" customFormat="1" ht="51" customHeight="1">
      <c r="A454" s="82">
        <v>197</v>
      </c>
      <c r="B454" s="81" t="s">
        <v>18</v>
      </c>
      <c r="C454" s="80" t="s">
        <v>308</v>
      </c>
      <c r="D454" s="86" t="s">
        <v>491</v>
      </c>
      <c r="E454" s="86" t="s">
        <v>211</v>
      </c>
      <c r="F454" s="86" t="s">
        <v>307</v>
      </c>
      <c r="G454" s="96">
        <v>62</v>
      </c>
      <c r="H454" s="96">
        <v>65</v>
      </c>
      <c r="I454" s="96">
        <v>62</v>
      </c>
      <c r="J454" s="56" t="s">
        <v>994</v>
      </c>
      <c r="K454" s="34">
        <v>6918254</v>
      </c>
      <c r="L454" s="34">
        <v>7364273</v>
      </c>
      <c r="M454" s="34">
        <v>7196771</v>
      </c>
    </row>
    <row r="455" spans="1:13" s="2" customFormat="1" ht="51" customHeight="1">
      <c r="A455" s="82"/>
      <c r="B455" s="81"/>
      <c r="C455" s="80"/>
      <c r="D455" s="86"/>
      <c r="E455" s="86"/>
      <c r="F455" s="86"/>
      <c r="G455" s="96"/>
      <c r="H455" s="96"/>
      <c r="I455" s="96"/>
      <c r="J455" s="56" t="s">
        <v>999</v>
      </c>
      <c r="K455" s="34">
        <v>683698</v>
      </c>
      <c r="L455" s="34">
        <v>502827</v>
      </c>
      <c r="M455" s="34">
        <v>299496</v>
      </c>
    </row>
    <row r="456" spans="1:13" s="2" customFormat="1" ht="18.75" customHeight="1">
      <c r="A456" s="76" t="s">
        <v>964</v>
      </c>
      <c r="B456" s="81" t="s">
        <v>18</v>
      </c>
      <c r="C456" s="80" t="s">
        <v>308</v>
      </c>
      <c r="D456" s="86" t="s">
        <v>492</v>
      </c>
      <c r="E456" s="86" t="s">
        <v>211</v>
      </c>
      <c r="F456" s="86" t="s">
        <v>307</v>
      </c>
      <c r="G456" s="96">
        <f>61+30</f>
        <v>91</v>
      </c>
      <c r="H456" s="96">
        <f>54+26</f>
        <v>80</v>
      </c>
      <c r="I456" s="96">
        <f>52+25</f>
        <v>77</v>
      </c>
      <c r="J456" s="56" t="s">
        <v>994</v>
      </c>
      <c r="K456" s="34">
        <v>7679019</v>
      </c>
      <c r="L456" s="34">
        <v>7251394</v>
      </c>
      <c r="M456" s="34">
        <v>7067157</v>
      </c>
    </row>
    <row r="457" spans="1:13" s="2" customFormat="1" ht="18.75" customHeight="1">
      <c r="A457" s="76"/>
      <c r="B457" s="81"/>
      <c r="C457" s="80"/>
      <c r="D457" s="86"/>
      <c r="E457" s="86"/>
      <c r="F457" s="86"/>
      <c r="G457" s="96"/>
      <c r="H457" s="96"/>
      <c r="I457" s="96"/>
      <c r="J457" s="56" t="s">
        <v>999</v>
      </c>
      <c r="K457" s="34">
        <v>193516</v>
      </c>
      <c r="L457" s="34">
        <v>169622</v>
      </c>
      <c r="M457" s="34">
        <v>165367</v>
      </c>
    </row>
    <row r="458" spans="1:13" s="2" customFormat="1" ht="18.75" customHeight="1">
      <c r="A458" s="76"/>
      <c r="B458" s="81"/>
      <c r="C458" s="80"/>
      <c r="D458" s="86"/>
      <c r="E458" s="86"/>
      <c r="F458" s="86"/>
      <c r="G458" s="96"/>
      <c r="H458" s="96"/>
      <c r="I458" s="96"/>
      <c r="J458" s="56" t="s">
        <v>996</v>
      </c>
      <c r="K458" s="34">
        <v>4873154</v>
      </c>
      <c r="L458" s="34">
        <v>4226867</v>
      </c>
      <c r="M458" s="34">
        <v>4132423</v>
      </c>
    </row>
    <row r="459" spans="1:13" s="2" customFormat="1">
      <c r="A459" s="76"/>
      <c r="B459" s="81"/>
      <c r="C459" s="80"/>
      <c r="D459" s="86"/>
      <c r="E459" s="86"/>
      <c r="F459" s="86"/>
      <c r="G459" s="96"/>
      <c r="H459" s="96"/>
      <c r="I459" s="96"/>
      <c r="J459" s="56" t="s">
        <v>1000</v>
      </c>
      <c r="K459" s="34">
        <v>149409</v>
      </c>
      <c r="L459" s="34">
        <v>123703</v>
      </c>
      <c r="M459" s="34">
        <v>114655</v>
      </c>
    </row>
    <row r="460" spans="1:13" s="2" customFormat="1" ht="18.75" customHeight="1">
      <c r="A460" s="76" t="s">
        <v>965</v>
      </c>
      <c r="B460" s="81" t="s">
        <v>18</v>
      </c>
      <c r="C460" s="80" t="s">
        <v>308</v>
      </c>
      <c r="D460" s="86" t="s">
        <v>493</v>
      </c>
      <c r="E460" s="86" t="s">
        <v>211</v>
      </c>
      <c r="F460" s="86" t="s">
        <v>307</v>
      </c>
      <c r="G460" s="96">
        <v>2</v>
      </c>
      <c r="H460" s="96">
        <v>1</v>
      </c>
      <c r="I460" s="96">
        <v>1</v>
      </c>
      <c r="J460" s="56" t="s">
        <v>994</v>
      </c>
      <c r="K460" s="34">
        <v>408737</v>
      </c>
      <c r="L460" s="34">
        <v>218005</v>
      </c>
      <c r="M460" s="34">
        <v>220638</v>
      </c>
    </row>
    <row r="461" spans="1:13" s="2" customFormat="1" ht="76.5" customHeight="1">
      <c r="A461" s="76"/>
      <c r="B461" s="81"/>
      <c r="C461" s="80"/>
      <c r="D461" s="86"/>
      <c r="E461" s="86"/>
      <c r="F461" s="86"/>
      <c r="G461" s="96"/>
      <c r="H461" s="96"/>
      <c r="I461" s="96"/>
      <c r="J461" s="56" t="s">
        <v>999</v>
      </c>
      <c r="K461" s="34">
        <v>10300</v>
      </c>
      <c r="L461" s="34">
        <v>5100</v>
      </c>
      <c r="M461" s="34">
        <v>5163</v>
      </c>
    </row>
    <row r="462" spans="1:13" s="2" customFormat="1" ht="18.75" customHeight="1">
      <c r="A462" s="76" t="s">
        <v>886</v>
      </c>
      <c r="B462" s="81" t="s">
        <v>18</v>
      </c>
      <c r="C462" s="80" t="s">
        <v>308</v>
      </c>
      <c r="D462" s="86" t="s">
        <v>494</v>
      </c>
      <c r="E462" s="86" t="s">
        <v>211</v>
      </c>
      <c r="F462" s="86" t="s">
        <v>307</v>
      </c>
      <c r="G462" s="96">
        <v>61</v>
      </c>
      <c r="H462" s="96">
        <v>52</v>
      </c>
      <c r="I462" s="96">
        <v>50</v>
      </c>
      <c r="J462" s="56" t="s">
        <v>994</v>
      </c>
      <c r="K462" s="34">
        <v>7679019</v>
      </c>
      <c r="L462" s="34">
        <v>6982824</v>
      </c>
      <c r="M462" s="34">
        <v>6795343</v>
      </c>
    </row>
    <row r="463" spans="1:13" s="2" customFormat="1" ht="67.5" customHeight="1">
      <c r="A463" s="76"/>
      <c r="B463" s="81"/>
      <c r="C463" s="80"/>
      <c r="D463" s="86"/>
      <c r="E463" s="86"/>
      <c r="F463" s="86"/>
      <c r="G463" s="96"/>
      <c r="H463" s="96"/>
      <c r="I463" s="96"/>
      <c r="J463" s="56" t="s">
        <v>1018</v>
      </c>
      <c r="K463" s="34">
        <v>193516</v>
      </c>
      <c r="L463" s="34">
        <v>163340</v>
      </c>
      <c r="M463" s="34">
        <v>159007</v>
      </c>
    </row>
    <row r="464" spans="1:13" s="2" customFormat="1" ht="18.75" customHeight="1">
      <c r="A464" s="76" t="s">
        <v>966</v>
      </c>
      <c r="B464" s="81" t="s">
        <v>18</v>
      </c>
      <c r="C464" s="80" t="s">
        <v>308</v>
      </c>
      <c r="D464" s="86" t="s">
        <v>495</v>
      </c>
      <c r="E464" s="86" t="s">
        <v>211</v>
      </c>
      <c r="F464" s="86" t="s">
        <v>307</v>
      </c>
      <c r="G464" s="96">
        <v>11</v>
      </c>
      <c r="H464" s="96">
        <v>11</v>
      </c>
      <c r="I464" s="96">
        <v>11</v>
      </c>
      <c r="J464" s="56" t="s">
        <v>996</v>
      </c>
      <c r="K464" s="34">
        <v>1786823</v>
      </c>
      <c r="L464" s="34">
        <v>1788290</v>
      </c>
      <c r="M464" s="34">
        <v>1818265</v>
      </c>
    </row>
    <row r="465" spans="1:13" s="2" customFormat="1" ht="69.75" customHeight="1">
      <c r="A465" s="76"/>
      <c r="B465" s="81"/>
      <c r="C465" s="80"/>
      <c r="D465" s="86"/>
      <c r="E465" s="86"/>
      <c r="F465" s="86"/>
      <c r="G465" s="96"/>
      <c r="H465" s="96"/>
      <c r="I465" s="96"/>
      <c r="J465" s="56" t="s">
        <v>1000</v>
      </c>
      <c r="K465" s="34">
        <v>54783</v>
      </c>
      <c r="L465" s="34">
        <v>52336</v>
      </c>
      <c r="M465" s="34">
        <v>48636</v>
      </c>
    </row>
    <row r="466" spans="1:13" s="2" customFormat="1" ht="18.75" customHeight="1">
      <c r="A466" s="76" t="s">
        <v>967</v>
      </c>
      <c r="B466" s="81" t="s">
        <v>18</v>
      </c>
      <c r="C466" s="80" t="s">
        <v>308</v>
      </c>
      <c r="D466" s="86" t="s">
        <v>496</v>
      </c>
      <c r="E466" s="86" t="s">
        <v>211</v>
      </c>
      <c r="F466" s="86" t="s">
        <v>307</v>
      </c>
      <c r="G466" s="96">
        <f>316+53</f>
        <v>369</v>
      </c>
      <c r="H466" s="96">
        <f>285+48</f>
        <v>333</v>
      </c>
      <c r="I466" s="96">
        <f>280+48</f>
        <v>328</v>
      </c>
      <c r="J466" s="56" t="s">
        <v>994</v>
      </c>
      <c r="K466" s="34">
        <v>46788592</v>
      </c>
      <c r="L466" s="34">
        <v>45655251</v>
      </c>
      <c r="M466" s="34">
        <v>45839932</v>
      </c>
    </row>
    <row r="467" spans="1:13" s="2" customFormat="1" ht="18.75" customHeight="1">
      <c r="A467" s="76"/>
      <c r="B467" s="81"/>
      <c r="C467" s="80"/>
      <c r="D467" s="86"/>
      <c r="E467" s="86"/>
      <c r="F467" s="86"/>
      <c r="G467" s="96"/>
      <c r="H467" s="96"/>
      <c r="I467" s="96"/>
      <c r="J467" s="56" t="s">
        <v>999</v>
      </c>
      <c r="K467" s="34">
        <v>1454742</v>
      </c>
      <c r="L467" s="34">
        <v>1269193</v>
      </c>
      <c r="M467" s="34">
        <v>1265156</v>
      </c>
    </row>
    <row r="468" spans="1:13" s="2" customFormat="1" ht="18.75" customHeight="1">
      <c r="A468" s="76"/>
      <c r="B468" s="81"/>
      <c r="C468" s="80"/>
      <c r="D468" s="86"/>
      <c r="E468" s="86"/>
      <c r="F468" s="86"/>
      <c r="G468" s="96"/>
      <c r="H468" s="96"/>
      <c r="I468" s="96"/>
      <c r="J468" s="56" t="s">
        <v>996</v>
      </c>
      <c r="K468" s="34">
        <v>8609239</v>
      </c>
      <c r="L468" s="34">
        <v>7803448</v>
      </c>
      <c r="M468" s="34">
        <v>7934257</v>
      </c>
    </row>
    <row r="469" spans="1:13" s="2" customFormat="1" ht="33.75" customHeight="1">
      <c r="A469" s="76"/>
      <c r="B469" s="81"/>
      <c r="C469" s="80"/>
      <c r="D469" s="86"/>
      <c r="E469" s="86"/>
      <c r="F469" s="86"/>
      <c r="G469" s="96"/>
      <c r="H469" s="96"/>
      <c r="I469" s="96"/>
      <c r="J469" s="56" t="s">
        <v>1000</v>
      </c>
      <c r="K469" s="34">
        <v>263956</v>
      </c>
      <c r="L469" s="34">
        <v>229511</v>
      </c>
      <c r="M469" s="34">
        <v>220137</v>
      </c>
    </row>
    <row r="470" spans="1:13" s="2" customFormat="1" ht="18.75" customHeight="1">
      <c r="A470" s="82">
        <v>203</v>
      </c>
      <c r="B470" s="81" t="s">
        <v>18</v>
      </c>
      <c r="C470" s="80" t="s">
        <v>308</v>
      </c>
      <c r="D470" s="86" t="s">
        <v>497</v>
      </c>
      <c r="E470" s="86" t="s">
        <v>211</v>
      </c>
      <c r="F470" s="86" t="s">
        <v>307</v>
      </c>
      <c r="G470" s="96">
        <v>33</v>
      </c>
      <c r="H470" s="96">
        <v>16</v>
      </c>
      <c r="I470" s="96">
        <v>15</v>
      </c>
      <c r="J470" s="56" t="s">
        <v>994</v>
      </c>
      <c r="K470" s="34">
        <v>3714623</v>
      </c>
      <c r="L470" s="34">
        <v>2378426</v>
      </c>
      <c r="M470" s="34">
        <v>2262967</v>
      </c>
    </row>
    <row r="471" spans="1:13" s="2" customFormat="1" ht="78.75" customHeight="1">
      <c r="A471" s="82"/>
      <c r="B471" s="81"/>
      <c r="C471" s="80"/>
      <c r="D471" s="86"/>
      <c r="E471" s="86"/>
      <c r="F471" s="86"/>
      <c r="G471" s="96"/>
      <c r="H471" s="96"/>
      <c r="I471" s="96"/>
      <c r="J471" s="56" t="s">
        <v>999</v>
      </c>
      <c r="K471" s="34">
        <v>152887</v>
      </c>
      <c r="L471" s="34">
        <v>70224</v>
      </c>
      <c r="M471" s="34">
        <v>66774</v>
      </c>
    </row>
    <row r="472" spans="1:13" s="2" customFormat="1" ht="27" customHeight="1">
      <c r="A472" s="82">
        <v>204</v>
      </c>
      <c r="B472" s="81" t="s">
        <v>18</v>
      </c>
      <c r="C472" s="80" t="s">
        <v>308</v>
      </c>
      <c r="D472" s="86" t="s">
        <v>498</v>
      </c>
      <c r="E472" s="86" t="s">
        <v>211</v>
      </c>
      <c r="F472" s="86" t="s">
        <v>307</v>
      </c>
      <c r="G472" s="96">
        <v>1</v>
      </c>
      <c r="H472" s="96">
        <v>1</v>
      </c>
      <c r="I472" s="96">
        <v>1</v>
      </c>
      <c r="J472" s="56" t="s">
        <v>996</v>
      </c>
      <c r="K472" s="34">
        <v>263710</v>
      </c>
      <c r="L472" s="34">
        <v>263927</v>
      </c>
      <c r="M472" s="34">
        <v>268352</v>
      </c>
    </row>
    <row r="473" spans="1:13" s="2" customFormat="1" ht="72" customHeight="1">
      <c r="A473" s="82"/>
      <c r="B473" s="81"/>
      <c r="C473" s="80"/>
      <c r="D473" s="86"/>
      <c r="E473" s="86"/>
      <c r="F473" s="86"/>
      <c r="G473" s="96"/>
      <c r="H473" s="96"/>
      <c r="I473" s="96"/>
      <c r="J473" s="56" t="s">
        <v>1000</v>
      </c>
      <c r="K473" s="34">
        <v>8085</v>
      </c>
      <c r="L473" s="34">
        <v>7724</v>
      </c>
      <c r="M473" s="34">
        <v>7446</v>
      </c>
    </row>
    <row r="474" spans="1:13" s="2" customFormat="1" ht="18.75" customHeight="1">
      <c r="A474" s="76" t="s">
        <v>968</v>
      </c>
      <c r="B474" s="81" t="s">
        <v>18</v>
      </c>
      <c r="C474" s="80" t="s">
        <v>308</v>
      </c>
      <c r="D474" s="86" t="s">
        <v>499</v>
      </c>
      <c r="E474" s="86" t="s">
        <v>211</v>
      </c>
      <c r="F474" s="86" t="s">
        <v>307</v>
      </c>
      <c r="G474" s="96">
        <f>42+20</f>
        <v>62</v>
      </c>
      <c r="H474" s="96">
        <f>25+21</f>
        <v>46</v>
      </c>
      <c r="I474" s="96">
        <f>24+21</f>
        <v>45</v>
      </c>
      <c r="J474" s="56" t="s">
        <v>994</v>
      </c>
      <c r="K474" s="34">
        <v>4828221</v>
      </c>
      <c r="L474" s="34">
        <v>3716291</v>
      </c>
      <c r="M474" s="34">
        <v>3620747</v>
      </c>
    </row>
    <row r="475" spans="1:13" s="2" customFormat="1" ht="18.75" customHeight="1">
      <c r="A475" s="76"/>
      <c r="B475" s="81"/>
      <c r="C475" s="80"/>
      <c r="D475" s="86"/>
      <c r="E475" s="86"/>
      <c r="F475" s="86"/>
      <c r="G475" s="96"/>
      <c r="H475" s="96"/>
      <c r="I475" s="96"/>
      <c r="J475" s="56" t="s">
        <v>999</v>
      </c>
      <c r="K475" s="34">
        <v>198721</v>
      </c>
      <c r="L475" s="34">
        <v>109726</v>
      </c>
      <c r="M475" s="34">
        <v>106840</v>
      </c>
    </row>
    <row r="476" spans="1:13" s="2" customFormat="1" ht="18.75" customHeight="1">
      <c r="A476" s="76"/>
      <c r="B476" s="81"/>
      <c r="C476" s="80"/>
      <c r="D476" s="86"/>
      <c r="E476" s="86"/>
      <c r="F476" s="86"/>
      <c r="G476" s="96"/>
      <c r="H476" s="96"/>
      <c r="I476" s="96"/>
      <c r="J476" s="56" t="s">
        <v>996</v>
      </c>
      <c r="K476" s="34">
        <v>3248769</v>
      </c>
      <c r="L476" s="34">
        <v>3414008</v>
      </c>
      <c r="M476" s="34">
        <v>3471236</v>
      </c>
    </row>
    <row r="477" spans="1:13" s="2" customFormat="1" ht="30.75" customHeight="1">
      <c r="A477" s="76"/>
      <c r="B477" s="81"/>
      <c r="C477" s="80"/>
      <c r="D477" s="86"/>
      <c r="E477" s="86"/>
      <c r="F477" s="86"/>
      <c r="G477" s="96"/>
      <c r="H477" s="96"/>
      <c r="I477" s="96"/>
      <c r="J477" s="56" t="s">
        <v>1000</v>
      </c>
      <c r="K477" s="34">
        <v>99606</v>
      </c>
      <c r="L477" s="34">
        <v>99914</v>
      </c>
      <c r="M477" s="34">
        <v>96311</v>
      </c>
    </row>
    <row r="478" spans="1:13" s="2" customFormat="1" ht="38.25" customHeight="1">
      <c r="A478" s="82">
        <v>206</v>
      </c>
      <c r="B478" s="81" t="s">
        <v>18</v>
      </c>
      <c r="C478" s="80" t="s">
        <v>308</v>
      </c>
      <c r="D478" s="86" t="s">
        <v>500</v>
      </c>
      <c r="E478" s="86" t="s">
        <v>211</v>
      </c>
      <c r="F478" s="86" t="s">
        <v>307</v>
      </c>
      <c r="G478" s="96"/>
      <c r="H478" s="96">
        <v>17</v>
      </c>
      <c r="I478" s="96">
        <v>17</v>
      </c>
      <c r="J478" s="56" t="s">
        <v>994</v>
      </c>
      <c r="K478" s="34"/>
      <c r="L478" s="34">
        <v>2527078</v>
      </c>
      <c r="M478" s="34">
        <v>2564696</v>
      </c>
    </row>
    <row r="479" spans="1:13" s="2" customFormat="1" ht="50.25" customHeight="1">
      <c r="A479" s="82"/>
      <c r="B479" s="81"/>
      <c r="C479" s="80"/>
      <c r="D479" s="86"/>
      <c r="E479" s="86"/>
      <c r="F479" s="86"/>
      <c r="G479" s="96"/>
      <c r="H479" s="96"/>
      <c r="I479" s="96"/>
      <c r="J479" s="56" t="s">
        <v>999</v>
      </c>
      <c r="K479" s="34"/>
      <c r="L479" s="34">
        <v>74613</v>
      </c>
      <c r="M479" s="34">
        <v>75678</v>
      </c>
    </row>
    <row r="480" spans="1:13" s="2" customFormat="1" ht="38.25" customHeight="1">
      <c r="A480" s="82">
        <v>207</v>
      </c>
      <c r="B480" s="81" t="s">
        <v>18</v>
      </c>
      <c r="C480" s="80" t="s">
        <v>308</v>
      </c>
      <c r="D480" s="86" t="s">
        <v>501</v>
      </c>
      <c r="E480" s="86" t="s">
        <v>211</v>
      </c>
      <c r="F480" s="86" t="s">
        <v>307</v>
      </c>
      <c r="G480" s="96">
        <v>1</v>
      </c>
      <c r="H480" s="96">
        <v>1</v>
      </c>
      <c r="I480" s="96">
        <v>1</v>
      </c>
      <c r="J480" s="56" t="s">
        <v>996</v>
      </c>
      <c r="K480" s="34">
        <v>263710</v>
      </c>
      <c r="L480" s="34">
        <v>263927</v>
      </c>
      <c r="M480" s="34">
        <v>268352</v>
      </c>
    </row>
    <row r="481" spans="1:13" s="2" customFormat="1" ht="48" customHeight="1">
      <c r="A481" s="82"/>
      <c r="B481" s="81"/>
      <c r="C481" s="80"/>
      <c r="D481" s="86"/>
      <c r="E481" s="86"/>
      <c r="F481" s="86"/>
      <c r="G481" s="96"/>
      <c r="H481" s="96"/>
      <c r="I481" s="96"/>
      <c r="J481" s="56" t="s">
        <v>1000</v>
      </c>
      <c r="K481" s="34">
        <v>8085</v>
      </c>
      <c r="L481" s="34">
        <v>7724</v>
      </c>
      <c r="M481" s="34">
        <v>7446</v>
      </c>
    </row>
    <row r="482" spans="1:13" s="2" customFormat="1" ht="38.25" customHeight="1">
      <c r="A482" s="82">
        <v>208</v>
      </c>
      <c r="B482" s="81" t="s">
        <v>18</v>
      </c>
      <c r="C482" s="80" t="s">
        <v>308</v>
      </c>
      <c r="D482" s="86" t="s">
        <v>502</v>
      </c>
      <c r="E482" s="86" t="s">
        <v>211</v>
      </c>
      <c r="F482" s="86" t="s">
        <v>307</v>
      </c>
      <c r="G482" s="96">
        <v>29</v>
      </c>
      <c r="H482" s="96">
        <v>25</v>
      </c>
      <c r="I482" s="96">
        <v>25</v>
      </c>
      <c r="J482" s="56" t="s">
        <v>994</v>
      </c>
      <c r="K482" s="34">
        <v>4847640</v>
      </c>
      <c r="L482" s="34">
        <v>4413414</v>
      </c>
      <c r="M482" s="34">
        <v>4492101</v>
      </c>
    </row>
    <row r="483" spans="1:13" s="2" customFormat="1" ht="45.75" customHeight="1">
      <c r="A483" s="82"/>
      <c r="B483" s="81"/>
      <c r="C483" s="80"/>
      <c r="D483" s="86"/>
      <c r="E483" s="86"/>
      <c r="F483" s="86"/>
      <c r="G483" s="96"/>
      <c r="H483" s="96"/>
      <c r="I483" s="96"/>
      <c r="J483" s="56" t="s">
        <v>999</v>
      </c>
      <c r="K483" s="34">
        <v>132862</v>
      </c>
      <c r="L483" s="34">
        <v>108448</v>
      </c>
      <c r="M483" s="34">
        <v>109260</v>
      </c>
    </row>
    <row r="484" spans="1:13" s="2" customFormat="1" ht="18.75" customHeight="1">
      <c r="A484" s="76" t="s">
        <v>969</v>
      </c>
      <c r="B484" s="81" t="s">
        <v>18</v>
      </c>
      <c r="C484" s="80" t="s">
        <v>308</v>
      </c>
      <c r="D484" s="86" t="s">
        <v>503</v>
      </c>
      <c r="E484" s="86" t="s">
        <v>211</v>
      </c>
      <c r="F484" s="86" t="s">
        <v>307</v>
      </c>
      <c r="G484" s="96">
        <f>163+33</f>
        <v>196</v>
      </c>
      <c r="H484" s="96">
        <f>166+33</f>
        <v>199</v>
      </c>
      <c r="I484" s="96">
        <f>166+32</f>
        <v>198</v>
      </c>
      <c r="J484" s="56" t="s">
        <v>994</v>
      </c>
      <c r="K484" s="34">
        <v>24831815</v>
      </c>
      <c r="L484" s="34">
        <v>27045254</v>
      </c>
      <c r="M484" s="34">
        <v>27517232</v>
      </c>
    </row>
    <row r="485" spans="1:13" s="2" customFormat="1" ht="28.5" customHeight="1">
      <c r="A485" s="76"/>
      <c r="B485" s="81"/>
      <c r="C485" s="80"/>
      <c r="D485" s="86"/>
      <c r="E485" s="86"/>
      <c r="F485" s="86"/>
      <c r="G485" s="96"/>
      <c r="H485" s="96"/>
      <c r="I485" s="96"/>
      <c r="J485" s="56" t="s">
        <v>999</v>
      </c>
      <c r="K485" s="34">
        <v>753473</v>
      </c>
      <c r="L485" s="34">
        <v>741238</v>
      </c>
      <c r="M485" s="34">
        <v>751019</v>
      </c>
    </row>
    <row r="486" spans="1:13" s="2" customFormat="1" ht="28.5" customHeight="1">
      <c r="A486" s="76"/>
      <c r="B486" s="81"/>
      <c r="C486" s="80"/>
      <c r="D486" s="86"/>
      <c r="E486" s="86"/>
      <c r="F486" s="86"/>
      <c r="G486" s="96"/>
      <c r="H486" s="96"/>
      <c r="I486" s="96"/>
      <c r="J486" s="56" t="s">
        <v>996</v>
      </c>
      <c r="K486" s="34">
        <v>5154891</v>
      </c>
      <c r="L486" s="34">
        <v>5159124</v>
      </c>
      <c r="M486" s="34">
        <v>5086648</v>
      </c>
    </row>
    <row r="487" spans="1:13" s="2" customFormat="1" ht="28.5" customHeight="1">
      <c r="A487" s="76"/>
      <c r="B487" s="81"/>
      <c r="C487" s="80"/>
      <c r="D487" s="86"/>
      <c r="E487" s="86"/>
      <c r="F487" s="86"/>
      <c r="G487" s="96"/>
      <c r="H487" s="96"/>
      <c r="I487" s="96"/>
      <c r="J487" s="56" t="s">
        <v>1000</v>
      </c>
      <c r="K487" s="34">
        <v>158047</v>
      </c>
      <c r="L487" s="34">
        <v>150986</v>
      </c>
      <c r="M487" s="34">
        <v>141130</v>
      </c>
    </row>
    <row r="488" spans="1:13" s="2" customFormat="1" ht="28.5" customHeight="1">
      <c r="A488" s="82">
        <v>210</v>
      </c>
      <c r="B488" s="81" t="s">
        <v>18</v>
      </c>
      <c r="C488" s="80" t="s">
        <v>308</v>
      </c>
      <c r="D488" s="86" t="s">
        <v>504</v>
      </c>
      <c r="E488" s="86" t="s">
        <v>211</v>
      </c>
      <c r="F488" s="86" t="s">
        <v>307</v>
      </c>
      <c r="G488" s="96">
        <v>29</v>
      </c>
      <c r="H488" s="96">
        <v>17</v>
      </c>
      <c r="I488" s="96">
        <v>17</v>
      </c>
      <c r="J488" s="56" t="s">
        <v>994</v>
      </c>
      <c r="K488" s="34">
        <v>3139175</v>
      </c>
      <c r="L488" s="34">
        <v>2430163</v>
      </c>
      <c r="M488" s="34">
        <v>2466338</v>
      </c>
    </row>
    <row r="489" spans="1:13" s="2" customFormat="1" ht="53.25" customHeight="1">
      <c r="A489" s="82"/>
      <c r="B489" s="81"/>
      <c r="C489" s="80"/>
      <c r="D489" s="86"/>
      <c r="E489" s="86"/>
      <c r="F489" s="86"/>
      <c r="G489" s="96"/>
      <c r="H489" s="96"/>
      <c r="I489" s="96"/>
      <c r="J489" s="56" t="s">
        <v>999</v>
      </c>
      <c r="K489" s="34">
        <v>129203</v>
      </c>
      <c r="L489" s="34">
        <v>71752</v>
      </c>
      <c r="M489" s="34">
        <v>72776</v>
      </c>
    </row>
    <row r="490" spans="1:13" s="2" customFormat="1" ht="53.25" customHeight="1">
      <c r="A490" s="82">
        <v>211</v>
      </c>
      <c r="B490" s="81" t="s">
        <v>18</v>
      </c>
      <c r="C490" s="80" t="s">
        <v>308</v>
      </c>
      <c r="D490" s="86" t="s">
        <v>505</v>
      </c>
      <c r="E490" s="86" t="s">
        <v>211</v>
      </c>
      <c r="F490" s="86" t="s">
        <v>307</v>
      </c>
      <c r="G490" s="96">
        <v>126</v>
      </c>
      <c r="H490" s="96">
        <v>127</v>
      </c>
      <c r="I490" s="96">
        <v>126</v>
      </c>
      <c r="J490" s="56" t="s">
        <v>994</v>
      </c>
      <c r="K490" s="34">
        <v>14061346</v>
      </c>
      <c r="L490" s="34">
        <v>15711980</v>
      </c>
      <c r="M490" s="34">
        <v>15879007</v>
      </c>
    </row>
    <row r="491" spans="1:13" s="2" customFormat="1" ht="53.25" customHeight="1">
      <c r="A491" s="82"/>
      <c r="B491" s="81"/>
      <c r="C491" s="80"/>
      <c r="D491" s="86"/>
      <c r="E491" s="86"/>
      <c r="F491" s="86"/>
      <c r="G491" s="96"/>
      <c r="H491" s="96"/>
      <c r="I491" s="96"/>
      <c r="J491" s="56" t="s">
        <v>999</v>
      </c>
      <c r="K491" s="34">
        <v>847604</v>
      </c>
      <c r="L491" s="34">
        <v>669461</v>
      </c>
      <c r="M491" s="34">
        <v>511752</v>
      </c>
    </row>
    <row r="492" spans="1:13" s="2" customFormat="1" ht="53.25" customHeight="1">
      <c r="A492" s="82">
        <v>212</v>
      </c>
      <c r="B492" s="81" t="s">
        <v>18</v>
      </c>
      <c r="C492" s="80" t="s">
        <v>308</v>
      </c>
      <c r="D492" s="86" t="s">
        <v>506</v>
      </c>
      <c r="E492" s="86" t="s">
        <v>211</v>
      </c>
      <c r="F492" s="86" t="s">
        <v>307</v>
      </c>
      <c r="G492" s="96">
        <v>16</v>
      </c>
      <c r="H492" s="96">
        <v>11</v>
      </c>
      <c r="I492" s="96">
        <v>11</v>
      </c>
      <c r="J492" s="56" t="s">
        <v>994</v>
      </c>
      <c r="K492" s="34">
        <v>1936924</v>
      </c>
      <c r="L492" s="34">
        <v>1420487</v>
      </c>
      <c r="M492" s="34">
        <v>1437643</v>
      </c>
    </row>
    <row r="493" spans="1:13" s="2" customFormat="1" ht="53.25" customHeight="1">
      <c r="A493" s="82"/>
      <c r="B493" s="81"/>
      <c r="C493" s="80"/>
      <c r="D493" s="86"/>
      <c r="E493" s="86"/>
      <c r="F493" s="86"/>
      <c r="G493" s="96"/>
      <c r="H493" s="96"/>
      <c r="I493" s="96"/>
      <c r="J493" s="56" t="s">
        <v>999</v>
      </c>
      <c r="K493" s="34">
        <v>48812</v>
      </c>
      <c r="L493" s="34">
        <v>33228</v>
      </c>
      <c r="M493" s="34">
        <v>33640</v>
      </c>
    </row>
    <row r="494" spans="1:13" s="2" customFormat="1" ht="53.25" customHeight="1">
      <c r="A494" s="82">
        <v>213</v>
      </c>
      <c r="B494" s="81" t="s">
        <v>18</v>
      </c>
      <c r="C494" s="80" t="s">
        <v>308</v>
      </c>
      <c r="D494" s="86" t="s">
        <v>507</v>
      </c>
      <c r="E494" s="86" t="s">
        <v>211</v>
      </c>
      <c r="F494" s="86" t="s">
        <v>307</v>
      </c>
      <c r="G494" s="96">
        <v>1</v>
      </c>
      <c r="H494" s="96">
        <v>1</v>
      </c>
      <c r="I494" s="96">
        <v>1</v>
      </c>
      <c r="J494" s="56" t="s">
        <v>994</v>
      </c>
      <c r="K494" s="34">
        <v>196564</v>
      </c>
      <c r="L494" s="34">
        <v>209680</v>
      </c>
      <c r="M494" s="34">
        <v>212212</v>
      </c>
    </row>
    <row r="495" spans="1:13" s="2" customFormat="1" ht="53.25" customHeight="1">
      <c r="A495" s="82"/>
      <c r="B495" s="81"/>
      <c r="C495" s="80"/>
      <c r="D495" s="86"/>
      <c r="E495" s="86"/>
      <c r="F495" s="86"/>
      <c r="G495" s="96"/>
      <c r="H495" s="96"/>
      <c r="I495" s="96"/>
      <c r="J495" s="56" t="s">
        <v>999</v>
      </c>
      <c r="K495" s="34">
        <v>4954</v>
      </c>
      <c r="L495" s="34">
        <v>4905</v>
      </c>
      <c r="M495" s="34">
        <v>4966</v>
      </c>
    </row>
    <row r="496" spans="1:13" s="2" customFormat="1" ht="53.25" customHeight="1">
      <c r="A496" s="82">
        <v>214</v>
      </c>
      <c r="B496" s="81" t="s">
        <v>18</v>
      </c>
      <c r="C496" s="80" t="s">
        <v>308</v>
      </c>
      <c r="D496" s="86" t="s">
        <v>508</v>
      </c>
      <c r="E496" s="86" t="s">
        <v>211</v>
      </c>
      <c r="F496" s="86" t="s">
        <v>307</v>
      </c>
      <c r="G496" s="96">
        <v>80</v>
      </c>
      <c r="H496" s="96">
        <v>72</v>
      </c>
      <c r="I496" s="96">
        <v>70</v>
      </c>
      <c r="J496" s="56" t="s">
        <v>994</v>
      </c>
      <c r="K496" s="34">
        <v>9776591</v>
      </c>
      <c r="L496" s="34">
        <v>9334342</v>
      </c>
      <c r="M496" s="34">
        <v>9177990</v>
      </c>
    </row>
    <row r="497" spans="1:13" s="2" customFormat="1" ht="53.25" customHeight="1">
      <c r="A497" s="82"/>
      <c r="B497" s="81"/>
      <c r="C497" s="80"/>
      <c r="D497" s="86"/>
      <c r="E497" s="86"/>
      <c r="F497" s="86"/>
      <c r="G497" s="96"/>
      <c r="H497" s="96"/>
      <c r="I497" s="96"/>
      <c r="J497" s="56" t="s">
        <v>999</v>
      </c>
      <c r="K497" s="34">
        <v>257670</v>
      </c>
      <c r="L497" s="34">
        <v>228480</v>
      </c>
      <c r="M497" s="34">
        <v>225048</v>
      </c>
    </row>
    <row r="498" spans="1:13" s="2" customFormat="1" ht="53.25" customHeight="1">
      <c r="A498" s="82">
        <v>215</v>
      </c>
      <c r="B498" s="81" t="s">
        <v>18</v>
      </c>
      <c r="C498" s="80" t="s">
        <v>308</v>
      </c>
      <c r="D498" s="86" t="s">
        <v>509</v>
      </c>
      <c r="E498" s="86" t="s">
        <v>211</v>
      </c>
      <c r="F498" s="86" t="s">
        <v>307</v>
      </c>
      <c r="G498" s="96">
        <v>52</v>
      </c>
      <c r="H498" s="96">
        <v>60</v>
      </c>
      <c r="I498" s="96">
        <v>59</v>
      </c>
      <c r="J498" s="56" t="s">
        <v>994</v>
      </c>
      <c r="K498" s="34">
        <v>6760221</v>
      </c>
      <c r="L498" s="34">
        <v>8174461</v>
      </c>
      <c r="M498" s="34">
        <v>8150992</v>
      </c>
    </row>
    <row r="499" spans="1:13" s="2" customFormat="1" ht="53.25" customHeight="1">
      <c r="A499" s="82"/>
      <c r="B499" s="81"/>
      <c r="C499" s="80"/>
      <c r="D499" s="86"/>
      <c r="E499" s="86"/>
      <c r="F499" s="86"/>
      <c r="G499" s="96"/>
      <c r="H499" s="96"/>
      <c r="I499" s="96"/>
      <c r="J499" s="56" t="s">
        <v>999</v>
      </c>
      <c r="K499" s="34">
        <v>115617</v>
      </c>
      <c r="L499" s="34">
        <v>121712</v>
      </c>
      <c r="M499" s="34">
        <v>121663</v>
      </c>
    </row>
    <row r="500" spans="1:13" s="2" customFormat="1" ht="53.25" customHeight="1">
      <c r="A500" s="82">
        <v>216</v>
      </c>
      <c r="B500" s="81" t="s">
        <v>18</v>
      </c>
      <c r="C500" s="80" t="s">
        <v>308</v>
      </c>
      <c r="D500" s="86" t="s">
        <v>510</v>
      </c>
      <c r="E500" s="86" t="s">
        <v>211</v>
      </c>
      <c r="F500" s="86" t="s">
        <v>307</v>
      </c>
      <c r="G500" s="96">
        <v>1</v>
      </c>
      <c r="H500" s="96"/>
      <c r="I500" s="96"/>
      <c r="J500" s="56" t="s">
        <v>994</v>
      </c>
      <c r="K500" s="34">
        <v>144655</v>
      </c>
      <c r="L500" s="34">
        <v>0</v>
      </c>
      <c r="M500" s="34">
        <v>0</v>
      </c>
    </row>
    <row r="501" spans="1:13" s="2" customFormat="1" ht="53.25" customHeight="1">
      <c r="A501" s="82"/>
      <c r="B501" s="81"/>
      <c r="C501" s="80"/>
      <c r="D501" s="86"/>
      <c r="E501" s="86"/>
      <c r="F501" s="86"/>
      <c r="G501" s="96"/>
      <c r="H501" s="96"/>
      <c r="I501" s="96"/>
      <c r="J501" s="56" t="s">
        <v>999</v>
      </c>
      <c r="K501" s="34">
        <v>5937</v>
      </c>
      <c r="L501" s="34">
        <v>0</v>
      </c>
      <c r="M501" s="34">
        <v>0</v>
      </c>
    </row>
    <row r="502" spans="1:13" s="2" customFormat="1" ht="53.25" customHeight="1">
      <c r="A502" s="82">
        <v>217</v>
      </c>
      <c r="B502" s="81" t="s">
        <v>18</v>
      </c>
      <c r="C502" s="80" t="s">
        <v>308</v>
      </c>
      <c r="D502" s="86" t="s">
        <v>511</v>
      </c>
      <c r="E502" s="86" t="s">
        <v>211</v>
      </c>
      <c r="F502" s="86" t="s">
        <v>307</v>
      </c>
      <c r="G502" s="96">
        <v>86</v>
      </c>
      <c r="H502" s="96">
        <v>89</v>
      </c>
      <c r="I502" s="96">
        <v>89</v>
      </c>
      <c r="J502" s="56" t="s">
        <v>994</v>
      </c>
      <c r="K502" s="34">
        <v>10011446</v>
      </c>
      <c r="L502" s="34">
        <v>11192943</v>
      </c>
      <c r="M502" s="34">
        <v>11178971</v>
      </c>
    </row>
    <row r="503" spans="1:13" s="2" customFormat="1" ht="53.25" customHeight="1">
      <c r="A503" s="82"/>
      <c r="B503" s="81"/>
      <c r="C503" s="80"/>
      <c r="D503" s="86"/>
      <c r="E503" s="86"/>
      <c r="F503" s="86"/>
      <c r="G503" s="96"/>
      <c r="H503" s="96"/>
      <c r="I503" s="96"/>
      <c r="J503" s="56" t="s">
        <v>999</v>
      </c>
      <c r="K503" s="34">
        <v>397781</v>
      </c>
      <c r="L503" s="34">
        <v>363304</v>
      </c>
      <c r="M503" s="34">
        <v>327656</v>
      </c>
    </row>
    <row r="504" spans="1:13" s="2" customFormat="1" ht="53.25" customHeight="1">
      <c r="A504" s="82">
        <v>218</v>
      </c>
      <c r="B504" s="81" t="s">
        <v>18</v>
      </c>
      <c r="C504" s="80" t="s">
        <v>308</v>
      </c>
      <c r="D504" s="86" t="s">
        <v>512</v>
      </c>
      <c r="E504" s="86" t="s">
        <v>211</v>
      </c>
      <c r="F504" s="86" t="s">
        <v>307</v>
      </c>
      <c r="G504" s="96">
        <v>2</v>
      </c>
      <c r="H504" s="96">
        <v>2</v>
      </c>
      <c r="I504" s="96">
        <v>2</v>
      </c>
      <c r="J504" s="56" t="s">
        <v>994</v>
      </c>
      <c r="K504" s="34">
        <v>380040</v>
      </c>
      <c r="L504" s="34">
        <v>415264</v>
      </c>
      <c r="M504" s="34">
        <v>418535</v>
      </c>
    </row>
    <row r="505" spans="1:13" s="2" customFormat="1" ht="53.25" customHeight="1">
      <c r="A505" s="82"/>
      <c r="B505" s="81"/>
      <c r="C505" s="80"/>
      <c r="D505" s="86"/>
      <c r="E505" s="86"/>
      <c r="F505" s="86"/>
      <c r="G505" s="96"/>
      <c r="H505" s="96"/>
      <c r="I505" s="96"/>
      <c r="J505" s="56" t="s">
        <v>999</v>
      </c>
      <c r="K505" s="34">
        <v>12283</v>
      </c>
      <c r="L505" s="34">
        <v>11481</v>
      </c>
      <c r="M505" s="34">
        <v>11574</v>
      </c>
    </row>
    <row r="506" spans="1:13" s="2" customFormat="1" ht="53.25" customHeight="1">
      <c r="A506" s="82">
        <v>219</v>
      </c>
      <c r="B506" s="81" t="s">
        <v>18</v>
      </c>
      <c r="C506" s="80" t="s">
        <v>308</v>
      </c>
      <c r="D506" s="86" t="s">
        <v>513</v>
      </c>
      <c r="E506" s="86" t="s">
        <v>211</v>
      </c>
      <c r="F506" s="86" t="s">
        <v>307</v>
      </c>
      <c r="G506" s="96">
        <v>28</v>
      </c>
      <c r="H506" s="96">
        <v>18</v>
      </c>
      <c r="I506" s="96">
        <v>18</v>
      </c>
      <c r="J506" s="56" t="s">
        <v>994</v>
      </c>
      <c r="K506" s="34">
        <v>3124373</v>
      </c>
      <c r="L506" s="34">
        <v>2039337</v>
      </c>
      <c r="M506" s="34">
        <v>2089385</v>
      </c>
    </row>
    <row r="507" spans="1:13" s="2" customFormat="1" ht="53.25" customHeight="1">
      <c r="A507" s="82"/>
      <c r="B507" s="81"/>
      <c r="C507" s="80"/>
      <c r="D507" s="86"/>
      <c r="E507" s="86"/>
      <c r="F507" s="86"/>
      <c r="G507" s="96"/>
      <c r="H507" s="96"/>
      <c r="I507" s="96"/>
      <c r="J507" s="56" t="s">
        <v>999</v>
      </c>
      <c r="K507" s="34">
        <v>308767</v>
      </c>
      <c r="L507" s="34">
        <v>139245</v>
      </c>
      <c r="M507" s="34">
        <v>86951</v>
      </c>
    </row>
    <row r="508" spans="1:13" s="2" customFormat="1" ht="53.25" customHeight="1">
      <c r="A508" s="82">
        <v>220</v>
      </c>
      <c r="B508" s="81" t="s">
        <v>18</v>
      </c>
      <c r="C508" s="80" t="s">
        <v>308</v>
      </c>
      <c r="D508" s="86" t="s">
        <v>514</v>
      </c>
      <c r="E508" s="86" t="s">
        <v>211</v>
      </c>
      <c r="F508" s="86" t="s">
        <v>307</v>
      </c>
      <c r="G508" s="96">
        <v>573</v>
      </c>
      <c r="H508" s="96">
        <v>495</v>
      </c>
      <c r="I508" s="96">
        <v>491</v>
      </c>
      <c r="J508" s="56" t="s">
        <v>994</v>
      </c>
      <c r="K508" s="34">
        <v>81840001</v>
      </c>
      <c r="L508" s="34">
        <v>74096998</v>
      </c>
      <c r="M508" s="34">
        <v>74624923</v>
      </c>
    </row>
    <row r="509" spans="1:13" s="2" customFormat="1" ht="53.25" customHeight="1">
      <c r="A509" s="82"/>
      <c r="B509" s="81"/>
      <c r="C509" s="80"/>
      <c r="D509" s="86"/>
      <c r="E509" s="86"/>
      <c r="F509" s="86"/>
      <c r="G509" s="96"/>
      <c r="H509" s="96"/>
      <c r="I509" s="96"/>
      <c r="J509" s="56" t="s">
        <v>999</v>
      </c>
      <c r="K509" s="34">
        <v>1909917</v>
      </c>
      <c r="L509" s="34">
        <v>1441939</v>
      </c>
      <c r="M509" s="34">
        <v>1381245</v>
      </c>
    </row>
    <row r="510" spans="1:13" s="2" customFormat="1" ht="53.25" customHeight="1">
      <c r="A510" s="82">
        <v>221</v>
      </c>
      <c r="B510" s="81" t="s">
        <v>18</v>
      </c>
      <c r="C510" s="80" t="s">
        <v>308</v>
      </c>
      <c r="D510" s="86" t="s">
        <v>515</v>
      </c>
      <c r="E510" s="86" t="s">
        <v>211</v>
      </c>
      <c r="F510" s="86" t="s">
        <v>307</v>
      </c>
      <c r="G510" s="96">
        <v>15</v>
      </c>
      <c r="H510" s="96">
        <v>9</v>
      </c>
      <c r="I510" s="96">
        <v>9</v>
      </c>
      <c r="J510" s="56" t="s">
        <v>994</v>
      </c>
      <c r="K510" s="34">
        <v>2507400</v>
      </c>
      <c r="L510" s="34">
        <v>1588829</v>
      </c>
      <c r="M510" s="34">
        <v>1617156</v>
      </c>
    </row>
    <row r="511" spans="1:13" s="2" customFormat="1" ht="53.25" customHeight="1">
      <c r="A511" s="82"/>
      <c r="B511" s="81"/>
      <c r="C511" s="80"/>
      <c r="D511" s="86"/>
      <c r="E511" s="86"/>
      <c r="F511" s="86"/>
      <c r="G511" s="96"/>
      <c r="H511" s="96"/>
      <c r="I511" s="96"/>
      <c r="J511" s="56" t="s">
        <v>999</v>
      </c>
      <c r="K511" s="34">
        <v>68722</v>
      </c>
      <c r="L511" s="34">
        <v>39041</v>
      </c>
      <c r="M511" s="34">
        <v>39333</v>
      </c>
    </row>
    <row r="512" spans="1:13" s="2" customFormat="1" ht="53.25" customHeight="1">
      <c r="A512" s="82">
        <v>222</v>
      </c>
      <c r="B512" s="81" t="s">
        <v>18</v>
      </c>
      <c r="C512" s="80" t="s">
        <v>308</v>
      </c>
      <c r="D512" s="86" t="s">
        <v>516</v>
      </c>
      <c r="E512" s="86" t="s">
        <v>211</v>
      </c>
      <c r="F512" s="86" t="s">
        <v>307</v>
      </c>
      <c r="G512" s="96">
        <v>542</v>
      </c>
      <c r="H512" s="96">
        <v>574</v>
      </c>
      <c r="I512" s="96">
        <v>554</v>
      </c>
      <c r="J512" s="56" t="s">
        <v>994</v>
      </c>
      <c r="K512" s="34">
        <v>63388047</v>
      </c>
      <c r="L512" s="34">
        <v>72719395</v>
      </c>
      <c r="M512" s="34">
        <v>72590974</v>
      </c>
    </row>
    <row r="513" spans="1:13" s="2" customFormat="1" ht="53.25" customHeight="1">
      <c r="A513" s="82"/>
      <c r="B513" s="81"/>
      <c r="C513" s="80"/>
      <c r="D513" s="86"/>
      <c r="E513" s="86"/>
      <c r="F513" s="86"/>
      <c r="G513" s="96"/>
      <c r="H513" s="96"/>
      <c r="I513" s="96"/>
      <c r="J513" s="56" t="s">
        <v>999</v>
      </c>
      <c r="K513" s="34">
        <v>2964888</v>
      </c>
      <c r="L513" s="34">
        <v>2667766</v>
      </c>
      <c r="M513" s="34">
        <v>2211841</v>
      </c>
    </row>
    <row r="514" spans="1:13" s="2" customFormat="1" ht="53.25" customHeight="1">
      <c r="A514" s="82">
        <v>223</v>
      </c>
      <c r="B514" s="81" t="s">
        <v>18</v>
      </c>
      <c r="C514" s="80" t="s">
        <v>308</v>
      </c>
      <c r="D514" s="86" t="s">
        <v>517</v>
      </c>
      <c r="E514" s="86" t="s">
        <v>211</v>
      </c>
      <c r="F514" s="86" t="s">
        <v>307</v>
      </c>
      <c r="G514" s="96">
        <v>12</v>
      </c>
      <c r="H514" s="96">
        <v>12</v>
      </c>
      <c r="I514" s="96">
        <v>11</v>
      </c>
      <c r="J514" s="56" t="s">
        <v>994</v>
      </c>
      <c r="K514" s="34">
        <v>1244270</v>
      </c>
      <c r="L514" s="34">
        <v>1340370</v>
      </c>
      <c r="M514" s="34">
        <v>1356241</v>
      </c>
    </row>
    <row r="515" spans="1:13" s="2" customFormat="1" ht="53.25" customHeight="1">
      <c r="A515" s="82"/>
      <c r="B515" s="81"/>
      <c r="C515" s="80"/>
      <c r="D515" s="86"/>
      <c r="E515" s="86"/>
      <c r="F515" s="86"/>
      <c r="G515" s="96"/>
      <c r="H515" s="96"/>
      <c r="I515" s="96"/>
      <c r="J515" s="56" t="s">
        <v>999</v>
      </c>
      <c r="K515" s="34">
        <v>43084</v>
      </c>
      <c r="L515" s="34">
        <v>36029</v>
      </c>
      <c r="M515" s="34">
        <v>36029</v>
      </c>
    </row>
    <row r="516" spans="1:13" s="2" customFormat="1" ht="18.75" customHeight="1">
      <c r="A516" s="82">
        <v>224</v>
      </c>
      <c r="B516" s="80" t="s">
        <v>18</v>
      </c>
      <c r="C516" s="80" t="s">
        <v>281</v>
      </c>
      <c r="D516" s="86" t="s">
        <v>518</v>
      </c>
      <c r="E516" s="86" t="s">
        <v>181</v>
      </c>
      <c r="F516" s="86" t="s">
        <v>291</v>
      </c>
      <c r="G516" s="96">
        <v>247444</v>
      </c>
      <c r="H516" s="96">
        <v>257976</v>
      </c>
      <c r="I516" s="96">
        <v>257976</v>
      </c>
      <c r="J516" s="56" t="s">
        <v>1004</v>
      </c>
      <c r="K516" s="34">
        <v>15177583</v>
      </c>
      <c r="L516" s="34">
        <v>19225988</v>
      </c>
      <c r="M516" s="34">
        <v>19225988</v>
      </c>
    </row>
    <row r="517" spans="1:13" s="2" customFormat="1" ht="18.75" customHeight="1">
      <c r="A517" s="82"/>
      <c r="B517" s="80"/>
      <c r="C517" s="80"/>
      <c r="D517" s="86"/>
      <c r="E517" s="86"/>
      <c r="F517" s="86"/>
      <c r="G517" s="96"/>
      <c r="H517" s="96"/>
      <c r="I517" s="96"/>
      <c r="J517" s="56" t="s">
        <v>1005</v>
      </c>
      <c r="K517" s="34">
        <v>7080280</v>
      </c>
      <c r="L517" s="34">
        <v>7080280</v>
      </c>
      <c r="M517" s="34">
        <v>7080280</v>
      </c>
    </row>
    <row r="518" spans="1:13" s="2" customFormat="1" ht="18.75" customHeight="1">
      <c r="A518" s="82"/>
      <c r="B518" s="80"/>
      <c r="C518" s="80"/>
      <c r="D518" s="86"/>
      <c r="E518" s="86"/>
      <c r="F518" s="86"/>
      <c r="G518" s="96"/>
      <c r="H518" s="96"/>
      <c r="I518" s="96"/>
      <c r="J518" s="56" t="s">
        <v>1013</v>
      </c>
      <c r="K518" s="34">
        <v>271875</v>
      </c>
      <c r="L518" s="34">
        <v>271875</v>
      </c>
      <c r="M518" s="34">
        <v>271875</v>
      </c>
    </row>
    <row r="519" spans="1:13" s="2" customFormat="1" ht="68.25" customHeight="1">
      <c r="A519" s="15">
        <v>225</v>
      </c>
      <c r="B519" s="43" t="s">
        <v>18</v>
      </c>
      <c r="C519" s="43" t="s">
        <v>281</v>
      </c>
      <c r="D519" s="66" t="s">
        <v>519</v>
      </c>
      <c r="E519" s="66" t="s">
        <v>181</v>
      </c>
      <c r="F519" s="66" t="s">
        <v>291</v>
      </c>
      <c r="G519" s="64">
        <v>342216</v>
      </c>
      <c r="H519" s="64">
        <v>336546</v>
      </c>
      <c r="I519" s="64">
        <v>336546</v>
      </c>
      <c r="J519" s="56" t="s">
        <v>1004</v>
      </c>
      <c r="K519" s="34">
        <v>29082467</v>
      </c>
      <c r="L519" s="34">
        <v>34211908</v>
      </c>
      <c r="M519" s="34">
        <v>34211908</v>
      </c>
    </row>
    <row r="520" spans="1:13" s="2" customFormat="1" ht="68.25" customHeight="1">
      <c r="A520" s="15">
        <v>226</v>
      </c>
      <c r="B520" s="43" t="s">
        <v>18</v>
      </c>
      <c r="C520" s="43" t="s">
        <v>184</v>
      </c>
      <c r="D520" s="66" t="s">
        <v>520</v>
      </c>
      <c r="E520" s="66" t="s">
        <v>181</v>
      </c>
      <c r="F520" s="66" t="s">
        <v>291</v>
      </c>
      <c r="G520" s="64">
        <v>53226</v>
      </c>
      <c r="H520" s="64">
        <v>53226</v>
      </c>
      <c r="I520" s="64">
        <v>53226</v>
      </c>
      <c r="J520" s="56" t="s">
        <v>1004</v>
      </c>
      <c r="K520" s="34">
        <v>18090779</v>
      </c>
      <c r="L520" s="34">
        <v>5410740</v>
      </c>
      <c r="M520" s="34">
        <v>5410740</v>
      </c>
    </row>
    <row r="521" spans="1:13" s="2" customFormat="1" ht="69" customHeight="1">
      <c r="A521" s="69" t="s">
        <v>970</v>
      </c>
      <c r="B521" s="68" t="s">
        <v>18</v>
      </c>
      <c r="C521" s="43" t="s">
        <v>184</v>
      </c>
      <c r="D521" s="66" t="s">
        <v>521</v>
      </c>
      <c r="E521" s="66" t="s">
        <v>181</v>
      </c>
      <c r="F521" s="66" t="s">
        <v>291</v>
      </c>
      <c r="G521" s="64">
        <v>42960</v>
      </c>
      <c r="H521" s="64">
        <v>42960</v>
      </c>
      <c r="I521" s="64">
        <v>42960</v>
      </c>
      <c r="J521" s="56" t="s">
        <v>1004</v>
      </c>
      <c r="K521" s="34">
        <v>3650860</v>
      </c>
      <c r="L521" s="34">
        <v>4367140</v>
      </c>
      <c r="M521" s="34">
        <v>4367140</v>
      </c>
    </row>
    <row r="522" spans="1:13" s="2" customFormat="1" ht="47.25" customHeight="1">
      <c r="A522" s="69" t="s">
        <v>887</v>
      </c>
      <c r="B522" s="68" t="s">
        <v>18</v>
      </c>
      <c r="C522" s="74" t="s">
        <v>1041</v>
      </c>
      <c r="D522" s="66" t="s">
        <v>522</v>
      </c>
      <c r="E522" s="66" t="s">
        <v>49</v>
      </c>
      <c r="F522" s="66" t="s">
        <v>305</v>
      </c>
      <c r="G522" s="64">
        <v>13</v>
      </c>
      <c r="H522" s="64">
        <v>13</v>
      </c>
      <c r="I522" s="64">
        <v>13</v>
      </c>
      <c r="J522" s="56" t="s">
        <v>1004</v>
      </c>
      <c r="K522" s="34">
        <v>3312887</v>
      </c>
      <c r="L522" s="34">
        <v>3312887</v>
      </c>
      <c r="M522" s="34">
        <v>3312887</v>
      </c>
    </row>
    <row r="523" spans="1:13" s="2" customFormat="1" ht="18.75" customHeight="1">
      <c r="A523" s="76" t="s">
        <v>971</v>
      </c>
      <c r="B523" s="81" t="s">
        <v>18</v>
      </c>
      <c r="C523" s="80" t="s">
        <v>523</v>
      </c>
      <c r="D523" s="86" t="s">
        <v>524</v>
      </c>
      <c r="E523" s="86" t="s">
        <v>211</v>
      </c>
      <c r="F523" s="86" t="s">
        <v>307</v>
      </c>
      <c r="G523" s="96">
        <v>18</v>
      </c>
      <c r="H523" s="96">
        <v>19</v>
      </c>
      <c r="I523" s="96">
        <v>19</v>
      </c>
      <c r="J523" s="56" t="s">
        <v>1009</v>
      </c>
      <c r="K523" s="34">
        <v>2240741</v>
      </c>
      <c r="L523" s="34">
        <v>2592581</v>
      </c>
      <c r="M523" s="34">
        <v>2611083</v>
      </c>
    </row>
    <row r="524" spans="1:13" s="2" customFormat="1" ht="18.75" customHeight="1">
      <c r="A524" s="76"/>
      <c r="B524" s="81"/>
      <c r="C524" s="80"/>
      <c r="D524" s="86"/>
      <c r="E524" s="86"/>
      <c r="F524" s="86"/>
      <c r="G524" s="96"/>
      <c r="H524" s="96"/>
      <c r="I524" s="96"/>
      <c r="J524" s="56" t="s">
        <v>1010</v>
      </c>
      <c r="K524" s="34">
        <v>574503</v>
      </c>
      <c r="L524" s="34">
        <v>574503</v>
      </c>
      <c r="M524" s="34">
        <v>517844</v>
      </c>
    </row>
    <row r="525" spans="1:13" s="2" customFormat="1">
      <c r="A525" s="76" t="s">
        <v>972</v>
      </c>
      <c r="B525" s="81" t="s">
        <v>18</v>
      </c>
      <c r="C525" s="80" t="s">
        <v>523</v>
      </c>
      <c r="D525" s="86" t="s">
        <v>525</v>
      </c>
      <c r="E525" s="86" t="s">
        <v>211</v>
      </c>
      <c r="F525" s="86" t="s">
        <v>307</v>
      </c>
      <c r="G525" s="96">
        <v>176</v>
      </c>
      <c r="H525" s="96">
        <v>171</v>
      </c>
      <c r="I525" s="96">
        <v>171</v>
      </c>
      <c r="J525" s="56" t="s">
        <v>1009</v>
      </c>
      <c r="K525" s="34">
        <v>25006488</v>
      </c>
      <c r="L525" s="34">
        <v>25052906</v>
      </c>
      <c r="M525" s="34">
        <v>24691514</v>
      </c>
    </row>
    <row r="526" spans="1:13" s="2" customFormat="1" ht="18.75" customHeight="1">
      <c r="A526" s="76"/>
      <c r="B526" s="81"/>
      <c r="C526" s="80"/>
      <c r="D526" s="86"/>
      <c r="E526" s="86"/>
      <c r="F526" s="86"/>
      <c r="G526" s="96"/>
      <c r="H526" s="96"/>
      <c r="I526" s="96"/>
      <c r="J526" s="56" t="s">
        <v>1010</v>
      </c>
      <c r="K526" s="34">
        <v>1858687</v>
      </c>
      <c r="L526" s="34">
        <v>1858687</v>
      </c>
      <c r="M526" s="34">
        <v>1596154</v>
      </c>
    </row>
    <row r="527" spans="1:13" s="2" customFormat="1">
      <c r="A527" s="82">
        <v>231</v>
      </c>
      <c r="B527" s="81" t="s">
        <v>18</v>
      </c>
      <c r="C527" s="80" t="s">
        <v>523</v>
      </c>
      <c r="D527" s="86" t="s">
        <v>526</v>
      </c>
      <c r="E527" s="86" t="s">
        <v>211</v>
      </c>
      <c r="F527" s="86" t="s">
        <v>307</v>
      </c>
      <c r="G527" s="96">
        <v>223</v>
      </c>
      <c r="H527" s="96">
        <v>226</v>
      </c>
      <c r="I527" s="96">
        <v>225</v>
      </c>
      <c r="J527" s="56" t="s">
        <v>1009</v>
      </c>
      <c r="K527" s="34">
        <v>31398198</v>
      </c>
      <c r="L527" s="34">
        <v>33723754</v>
      </c>
      <c r="M527" s="34">
        <v>33092013</v>
      </c>
    </row>
    <row r="528" spans="1:13" s="2" customFormat="1" ht="18.75" customHeight="1">
      <c r="A528" s="82"/>
      <c r="B528" s="81"/>
      <c r="C528" s="80"/>
      <c r="D528" s="86"/>
      <c r="E528" s="86"/>
      <c r="F528" s="86"/>
      <c r="G528" s="96"/>
      <c r="H528" s="96"/>
      <c r="I528" s="96"/>
      <c r="J528" s="56" t="s">
        <v>1010</v>
      </c>
      <c r="K528" s="34">
        <v>3006634</v>
      </c>
      <c r="L528" s="34">
        <v>3006634</v>
      </c>
      <c r="M528" s="34">
        <v>2712321</v>
      </c>
    </row>
    <row r="529" spans="1:13" s="2" customFormat="1">
      <c r="A529" s="82">
        <v>232</v>
      </c>
      <c r="B529" s="81" t="s">
        <v>18</v>
      </c>
      <c r="C529" s="80" t="s">
        <v>523</v>
      </c>
      <c r="D529" s="86" t="s">
        <v>527</v>
      </c>
      <c r="E529" s="86" t="s">
        <v>211</v>
      </c>
      <c r="F529" s="86" t="s">
        <v>307</v>
      </c>
      <c r="G529" s="96">
        <v>52</v>
      </c>
      <c r="H529" s="96">
        <v>59</v>
      </c>
      <c r="I529" s="96">
        <v>57</v>
      </c>
      <c r="J529" s="56" t="s">
        <v>1009</v>
      </c>
      <c r="K529" s="34">
        <v>7195803</v>
      </c>
      <c r="L529" s="34">
        <v>9579727</v>
      </c>
      <c r="M529" s="34">
        <v>9075710</v>
      </c>
    </row>
    <row r="530" spans="1:13" s="2" customFormat="1" ht="18.75" customHeight="1">
      <c r="A530" s="82"/>
      <c r="B530" s="81"/>
      <c r="C530" s="80"/>
      <c r="D530" s="86"/>
      <c r="E530" s="86"/>
      <c r="F530" s="86"/>
      <c r="G530" s="96"/>
      <c r="H530" s="96"/>
      <c r="I530" s="96"/>
      <c r="J530" s="56" t="s">
        <v>1010</v>
      </c>
      <c r="K530" s="34">
        <v>831424</v>
      </c>
      <c r="L530" s="34">
        <v>831424</v>
      </c>
      <c r="M530" s="34">
        <v>726380</v>
      </c>
    </row>
    <row r="531" spans="1:13" s="2" customFormat="1" ht="28.5" customHeight="1">
      <c r="A531" s="82">
        <v>233</v>
      </c>
      <c r="B531" s="81" t="s">
        <v>18</v>
      </c>
      <c r="C531" s="80" t="s">
        <v>528</v>
      </c>
      <c r="D531" s="86" t="s">
        <v>529</v>
      </c>
      <c r="E531" s="86" t="s">
        <v>211</v>
      </c>
      <c r="F531" s="86" t="s">
        <v>307</v>
      </c>
      <c r="G531" s="96">
        <v>99.4</v>
      </c>
      <c r="H531" s="96">
        <v>102.4</v>
      </c>
      <c r="I531" s="96">
        <v>103.4</v>
      </c>
      <c r="J531" s="56" t="s">
        <v>1009</v>
      </c>
      <c r="K531" s="34">
        <v>32012250</v>
      </c>
      <c r="L531" s="34">
        <v>34184730</v>
      </c>
      <c r="M531" s="34">
        <v>34423245</v>
      </c>
    </row>
    <row r="532" spans="1:13" s="2" customFormat="1" ht="28.5" customHeight="1">
      <c r="A532" s="82"/>
      <c r="B532" s="81"/>
      <c r="C532" s="80"/>
      <c r="D532" s="86"/>
      <c r="E532" s="86"/>
      <c r="F532" s="86"/>
      <c r="G532" s="96"/>
      <c r="H532" s="96"/>
      <c r="I532" s="96"/>
      <c r="J532" s="56" t="s">
        <v>1014</v>
      </c>
      <c r="K532" s="34">
        <v>1313065</v>
      </c>
      <c r="L532" s="34">
        <v>1313065</v>
      </c>
      <c r="M532" s="34">
        <v>1225789</v>
      </c>
    </row>
    <row r="533" spans="1:13" s="2" customFormat="1" ht="28.5" customHeight="1">
      <c r="A533" s="82">
        <v>234</v>
      </c>
      <c r="B533" s="81" t="s">
        <v>18</v>
      </c>
      <c r="C533" s="80" t="s">
        <v>528</v>
      </c>
      <c r="D533" s="86" t="s">
        <v>530</v>
      </c>
      <c r="E533" s="86" t="s">
        <v>211</v>
      </c>
      <c r="F533" s="86" t="s">
        <v>307</v>
      </c>
      <c r="G533" s="96">
        <v>34</v>
      </c>
      <c r="H533" s="96">
        <v>36</v>
      </c>
      <c r="I533" s="96">
        <v>36</v>
      </c>
      <c r="J533" s="56" t="s">
        <v>1009</v>
      </c>
      <c r="K533" s="34">
        <v>10639480</v>
      </c>
      <c r="L533" s="34">
        <v>12249645</v>
      </c>
      <c r="M533" s="34">
        <v>12259551</v>
      </c>
    </row>
    <row r="534" spans="1:13" s="2" customFormat="1" ht="28.5" customHeight="1">
      <c r="A534" s="82"/>
      <c r="B534" s="81"/>
      <c r="C534" s="80"/>
      <c r="D534" s="86"/>
      <c r="E534" s="86"/>
      <c r="F534" s="86"/>
      <c r="G534" s="96"/>
      <c r="H534" s="96"/>
      <c r="I534" s="96"/>
      <c r="J534" s="56" t="s">
        <v>1014</v>
      </c>
      <c r="K534" s="34">
        <v>406847</v>
      </c>
      <c r="L534" s="34">
        <v>406847</v>
      </c>
      <c r="M534" s="34">
        <v>383988</v>
      </c>
    </row>
    <row r="535" spans="1:13" s="2" customFormat="1" ht="28.5" customHeight="1">
      <c r="A535" s="82">
        <v>235</v>
      </c>
      <c r="B535" s="81" t="s">
        <v>18</v>
      </c>
      <c r="C535" s="80" t="s">
        <v>528</v>
      </c>
      <c r="D535" s="86" t="s">
        <v>531</v>
      </c>
      <c r="E535" s="86" t="s">
        <v>211</v>
      </c>
      <c r="F535" s="86" t="s">
        <v>307</v>
      </c>
      <c r="G535" s="96">
        <v>4</v>
      </c>
      <c r="H535" s="96">
        <v>3</v>
      </c>
      <c r="I535" s="96">
        <v>3</v>
      </c>
      <c r="J535" s="56" t="s">
        <v>1009</v>
      </c>
      <c r="K535" s="34">
        <v>3495084</v>
      </c>
      <c r="L535" s="34">
        <v>1094552</v>
      </c>
      <c r="M535" s="34">
        <v>1067585</v>
      </c>
    </row>
    <row r="536" spans="1:13" s="2" customFormat="1" ht="28.5" customHeight="1">
      <c r="A536" s="82"/>
      <c r="B536" s="81"/>
      <c r="C536" s="80"/>
      <c r="D536" s="86"/>
      <c r="E536" s="86"/>
      <c r="F536" s="86"/>
      <c r="G536" s="96"/>
      <c r="H536" s="96"/>
      <c r="I536" s="96"/>
      <c r="J536" s="56" t="s">
        <v>1014</v>
      </c>
      <c r="K536" s="34">
        <v>107200</v>
      </c>
      <c r="L536" s="34">
        <v>153927</v>
      </c>
      <c r="M536" s="34">
        <v>50835</v>
      </c>
    </row>
    <row r="537" spans="1:13" s="2" customFormat="1" ht="28.5" customHeight="1">
      <c r="A537" s="82">
        <v>236</v>
      </c>
      <c r="B537" s="80" t="s">
        <v>18</v>
      </c>
      <c r="C537" s="80" t="s">
        <v>528</v>
      </c>
      <c r="D537" s="86" t="s">
        <v>532</v>
      </c>
      <c r="E537" s="86" t="s">
        <v>211</v>
      </c>
      <c r="F537" s="86" t="s">
        <v>307</v>
      </c>
      <c r="G537" s="96">
        <v>761</v>
      </c>
      <c r="H537" s="96">
        <v>755</v>
      </c>
      <c r="I537" s="96">
        <v>760</v>
      </c>
      <c r="J537" s="56" t="s">
        <v>1009</v>
      </c>
      <c r="K537" s="34">
        <v>40085813</v>
      </c>
      <c r="L537" s="34">
        <v>42573145</v>
      </c>
      <c r="M537" s="34">
        <v>42400468</v>
      </c>
    </row>
    <row r="538" spans="1:13" s="2" customFormat="1" ht="28.5" customHeight="1">
      <c r="A538" s="82"/>
      <c r="B538" s="80"/>
      <c r="C538" s="80"/>
      <c r="D538" s="86"/>
      <c r="E538" s="86"/>
      <c r="F538" s="86"/>
      <c r="G538" s="96"/>
      <c r="H538" s="96"/>
      <c r="I538" s="96"/>
      <c r="J538" s="56" t="s">
        <v>1014</v>
      </c>
      <c r="K538" s="34">
        <v>2475182</v>
      </c>
      <c r="L538" s="34">
        <v>2315237</v>
      </c>
      <c r="M538" s="34">
        <v>2373319</v>
      </c>
    </row>
    <row r="539" spans="1:13" s="2" customFormat="1" ht="28.5" customHeight="1">
      <c r="A539" s="82"/>
      <c r="B539" s="80"/>
      <c r="C539" s="80"/>
      <c r="D539" s="86"/>
      <c r="E539" s="86"/>
      <c r="F539" s="86"/>
      <c r="G539" s="96"/>
      <c r="H539" s="96"/>
      <c r="I539" s="96"/>
      <c r="J539" s="56" t="s">
        <v>1010</v>
      </c>
      <c r="K539" s="34">
        <v>159282</v>
      </c>
      <c r="L539" s="34">
        <v>159282</v>
      </c>
      <c r="M539" s="34">
        <v>159517</v>
      </c>
    </row>
    <row r="540" spans="1:13" s="2" customFormat="1" ht="28.5" customHeight="1">
      <c r="A540" s="82">
        <v>237</v>
      </c>
      <c r="B540" s="81" t="s">
        <v>18</v>
      </c>
      <c r="C540" s="80" t="s">
        <v>528</v>
      </c>
      <c r="D540" s="86" t="s">
        <v>533</v>
      </c>
      <c r="E540" s="86" t="s">
        <v>211</v>
      </c>
      <c r="F540" s="86" t="s">
        <v>307</v>
      </c>
      <c r="G540" s="96">
        <v>2</v>
      </c>
      <c r="H540" s="96">
        <v>1</v>
      </c>
      <c r="I540" s="96">
        <v>1</v>
      </c>
      <c r="J540" s="56" t="s">
        <v>1009</v>
      </c>
      <c r="K540" s="34">
        <v>322365</v>
      </c>
      <c r="L540" s="34">
        <v>67303</v>
      </c>
      <c r="M540" s="34">
        <v>65645</v>
      </c>
    </row>
    <row r="541" spans="1:13" s="2" customFormat="1" ht="28.5" customHeight="1">
      <c r="A541" s="82"/>
      <c r="B541" s="81"/>
      <c r="C541" s="80"/>
      <c r="D541" s="86"/>
      <c r="E541" s="86"/>
      <c r="F541" s="86"/>
      <c r="G541" s="96"/>
      <c r="H541" s="96"/>
      <c r="I541" s="96"/>
      <c r="J541" s="56" t="s">
        <v>1014</v>
      </c>
      <c r="K541" s="34">
        <v>9887</v>
      </c>
      <c r="L541" s="34">
        <v>12760</v>
      </c>
      <c r="M541" s="34">
        <v>3126</v>
      </c>
    </row>
    <row r="542" spans="1:13" s="2" customFormat="1" ht="28.5" customHeight="1">
      <c r="A542" s="82">
        <v>238</v>
      </c>
      <c r="B542" s="81" t="s">
        <v>18</v>
      </c>
      <c r="C542" s="80" t="s">
        <v>528</v>
      </c>
      <c r="D542" s="86" t="s">
        <v>534</v>
      </c>
      <c r="E542" s="86" t="s">
        <v>211</v>
      </c>
      <c r="F542" s="86" t="s">
        <v>307</v>
      </c>
      <c r="G542" s="96">
        <v>1</v>
      </c>
      <c r="H542" s="96">
        <v>1</v>
      </c>
      <c r="I542" s="96">
        <v>1</v>
      </c>
      <c r="J542" s="56" t="s">
        <v>1009</v>
      </c>
      <c r="K542" s="34">
        <v>454607</v>
      </c>
      <c r="L542" s="34">
        <v>189825</v>
      </c>
      <c r="M542" s="34">
        <v>185148</v>
      </c>
    </row>
    <row r="543" spans="1:13" s="2" customFormat="1" ht="28.5" customHeight="1">
      <c r="A543" s="82"/>
      <c r="B543" s="81"/>
      <c r="C543" s="80"/>
      <c r="D543" s="86"/>
      <c r="E543" s="86"/>
      <c r="F543" s="86"/>
      <c r="G543" s="96"/>
      <c r="H543" s="96"/>
      <c r="I543" s="96"/>
      <c r="J543" s="56" t="s">
        <v>1014</v>
      </c>
      <c r="K543" s="34">
        <v>13944</v>
      </c>
      <c r="L543" s="34">
        <v>22048</v>
      </c>
      <c r="M543" s="34">
        <v>8816</v>
      </c>
    </row>
    <row r="544" spans="1:13" s="2" customFormat="1" ht="28.5" customHeight="1">
      <c r="A544" s="82">
        <v>239</v>
      </c>
      <c r="B544" s="81" t="s">
        <v>18</v>
      </c>
      <c r="C544" s="80" t="s">
        <v>535</v>
      </c>
      <c r="D544" s="86" t="s">
        <v>536</v>
      </c>
      <c r="E544" s="86" t="s">
        <v>211</v>
      </c>
      <c r="F544" s="86" t="s">
        <v>307</v>
      </c>
      <c r="G544" s="96">
        <v>104.6</v>
      </c>
      <c r="H544" s="96">
        <v>104.6</v>
      </c>
      <c r="I544" s="96">
        <v>103.6</v>
      </c>
      <c r="J544" s="56" t="s">
        <v>1009</v>
      </c>
      <c r="K544" s="34">
        <v>47579978</v>
      </c>
      <c r="L544" s="34">
        <v>47989639</v>
      </c>
      <c r="M544" s="34">
        <v>47396721</v>
      </c>
    </row>
    <row r="545" spans="1:13" s="2" customFormat="1" ht="28.5" customHeight="1">
      <c r="A545" s="82"/>
      <c r="B545" s="81"/>
      <c r="C545" s="80"/>
      <c r="D545" s="86"/>
      <c r="E545" s="86"/>
      <c r="F545" s="86"/>
      <c r="G545" s="96"/>
      <c r="H545" s="96"/>
      <c r="I545" s="96"/>
      <c r="J545" s="56" t="s">
        <v>1014</v>
      </c>
      <c r="K545" s="34">
        <v>2101702</v>
      </c>
      <c r="L545" s="34">
        <v>2101702</v>
      </c>
      <c r="M545" s="34">
        <v>1890165</v>
      </c>
    </row>
    <row r="546" spans="1:13" s="2" customFormat="1" ht="28.5" customHeight="1">
      <c r="A546" s="82">
        <v>240</v>
      </c>
      <c r="B546" s="81" t="s">
        <v>18</v>
      </c>
      <c r="C546" s="80" t="s">
        <v>535</v>
      </c>
      <c r="D546" s="86" t="s">
        <v>537</v>
      </c>
      <c r="E546" s="86" t="s">
        <v>211</v>
      </c>
      <c r="F546" s="86" t="s">
        <v>307</v>
      </c>
      <c r="G546" s="96">
        <v>11</v>
      </c>
      <c r="H546" s="96">
        <v>11</v>
      </c>
      <c r="I546" s="96">
        <v>11</v>
      </c>
      <c r="J546" s="56" t="s">
        <v>1009</v>
      </c>
      <c r="K546" s="34">
        <v>4978527</v>
      </c>
      <c r="L546" s="34">
        <v>5405628</v>
      </c>
      <c r="M546" s="34">
        <v>5407355</v>
      </c>
    </row>
    <row r="547" spans="1:13" s="2" customFormat="1" ht="28.5" customHeight="1">
      <c r="A547" s="82"/>
      <c r="B547" s="81"/>
      <c r="C547" s="80"/>
      <c r="D547" s="86"/>
      <c r="E547" s="86"/>
      <c r="F547" s="86"/>
      <c r="G547" s="96"/>
      <c r="H547" s="96"/>
      <c r="I547" s="96"/>
      <c r="J547" s="56" t="s">
        <v>1014</v>
      </c>
      <c r="K547" s="34">
        <v>179480</v>
      </c>
      <c r="L547" s="34">
        <v>179480</v>
      </c>
      <c r="M547" s="34">
        <v>154651</v>
      </c>
    </row>
    <row r="548" spans="1:13" s="2" customFormat="1" ht="28.5" customHeight="1">
      <c r="A548" s="82">
        <v>241</v>
      </c>
      <c r="B548" s="81" t="s">
        <v>18</v>
      </c>
      <c r="C548" s="80" t="s">
        <v>535</v>
      </c>
      <c r="D548" s="86" t="s">
        <v>538</v>
      </c>
      <c r="E548" s="86" t="s">
        <v>211</v>
      </c>
      <c r="F548" s="86" t="s">
        <v>307</v>
      </c>
      <c r="G548" s="96">
        <v>8</v>
      </c>
      <c r="H548" s="96">
        <v>10</v>
      </c>
      <c r="I548" s="96">
        <v>10</v>
      </c>
      <c r="J548" s="56" t="s">
        <v>1009</v>
      </c>
      <c r="K548" s="34">
        <v>9969397</v>
      </c>
      <c r="L548" s="34">
        <v>5203507</v>
      </c>
      <c r="M548" s="34">
        <v>5075309</v>
      </c>
    </row>
    <row r="549" spans="1:13" s="2" customFormat="1" ht="28.5" customHeight="1">
      <c r="A549" s="82"/>
      <c r="B549" s="81"/>
      <c r="C549" s="80"/>
      <c r="D549" s="86"/>
      <c r="E549" s="86"/>
      <c r="F549" s="86"/>
      <c r="G549" s="96"/>
      <c r="H549" s="96"/>
      <c r="I549" s="96"/>
      <c r="J549" s="56" t="s">
        <v>1014</v>
      </c>
      <c r="K549" s="34">
        <v>305779</v>
      </c>
      <c r="L549" s="34">
        <v>527920</v>
      </c>
      <c r="M549" s="34">
        <v>241671</v>
      </c>
    </row>
    <row r="550" spans="1:13" s="2" customFormat="1" ht="28.5" customHeight="1">
      <c r="A550" s="82">
        <v>242</v>
      </c>
      <c r="B550" s="81" t="s">
        <v>18</v>
      </c>
      <c r="C550" s="80" t="s">
        <v>535</v>
      </c>
      <c r="D550" s="86" t="s">
        <v>539</v>
      </c>
      <c r="E550" s="86" t="s">
        <v>211</v>
      </c>
      <c r="F550" s="86" t="s">
        <v>307</v>
      </c>
      <c r="G550" s="96">
        <v>891</v>
      </c>
      <c r="H550" s="96">
        <v>870</v>
      </c>
      <c r="I550" s="96">
        <v>873</v>
      </c>
      <c r="J550" s="56" t="s">
        <v>1009</v>
      </c>
      <c r="K550" s="34">
        <v>65417948</v>
      </c>
      <c r="L550" s="34">
        <v>69127332</v>
      </c>
      <c r="M550" s="34">
        <v>68611573</v>
      </c>
    </row>
    <row r="551" spans="1:13" s="2" customFormat="1" ht="28.5" customHeight="1">
      <c r="A551" s="82"/>
      <c r="B551" s="81"/>
      <c r="C551" s="80"/>
      <c r="D551" s="86"/>
      <c r="E551" s="86"/>
      <c r="F551" s="86"/>
      <c r="G551" s="96"/>
      <c r="H551" s="96"/>
      <c r="I551" s="96"/>
      <c r="J551" s="56" t="s">
        <v>1014</v>
      </c>
      <c r="K551" s="34">
        <v>3938039</v>
      </c>
      <c r="L551" s="34">
        <v>3621121</v>
      </c>
      <c r="M551" s="34">
        <v>3782544</v>
      </c>
    </row>
    <row r="552" spans="1:13" s="2" customFormat="1" ht="28.5" customHeight="1">
      <c r="A552" s="82">
        <v>243</v>
      </c>
      <c r="B552" s="81" t="s">
        <v>18</v>
      </c>
      <c r="C552" s="80" t="s">
        <v>535</v>
      </c>
      <c r="D552" s="86" t="s">
        <v>540</v>
      </c>
      <c r="E552" s="86" t="s">
        <v>211</v>
      </c>
      <c r="F552" s="86" t="s">
        <v>307</v>
      </c>
      <c r="G552" s="96">
        <v>3</v>
      </c>
      <c r="H552" s="96">
        <v>2</v>
      </c>
      <c r="I552" s="96">
        <v>2</v>
      </c>
      <c r="J552" s="56" t="s">
        <v>1009</v>
      </c>
      <c r="K552" s="34">
        <v>671970</v>
      </c>
      <c r="L552" s="34">
        <v>187058</v>
      </c>
      <c r="M552" s="34">
        <v>182449</v>
      </c>
    </row>
    <row r="553" spans="1:13" s="2" customFormat="1" ht="28.5" customHeight="1">
      <c r="A553" s="82"/>
      <c r="B553" s="81"/>
      <c r="C553" s="80"/>
      <c r="D553" s="86"/>
      <c r="E553" s="86"/>
      <c r="F553" s="86"/>
      <c r="G553" s="96"/>
      <c r="H553" s="96"/>
      <c r="I553" s="96"/>
      <c r="J553" s="56" t="s">
        <v>1014</v>
      </c>
      <c r="K553" s="34">
        <v>20610</v>
      </c>
      <c r="L553" s="34">
        <v>28596</v>
      </c>
      <c r="M553" s="34">
        <v>8688</v>
      </c>
    </row>
    <row r="554" spans="1:13" s="2" customFormat="1" ht="28.5" customHeight="1">
      <c r="A554" s="82">
        <v>244</v>
      </c>
      <c r="B554" s="81" t="s">
        <v>18</v>
      </c>
      <c r="C554" s="80" t="s">
        <v>535</v>
      </c>
      <c r="D554" s="86" t="s">
        <v>541</v>
      </c>
      <c r="E554" s="86" t="s">
        <v>211</v>
      </c>
      <c r="F554" s="86" t="s">
        <v>307</v>
      </c>
      <c r="G554" s="96">
        <v>5</v>
      </c>
      <c r="H554" s="96">
        <v>5</v>
      </c>
      <c r="I554" s="96">
        <v>5</v>
      </c>
      <c r="J554" s="56" t="s">
        <v>1009</v>
      </c>
      <c r="K554" s="34">
        <v>3241472</v>
      </c>
      <c r="L554" s="34">
        <v>1353504</v>
      </c>
      <c r="M554" s="34">
        <v>1320158</v>
      </c>
    </row>
    <row r="555" spans="1:13" s="2" customFormat="1" ht="28.5" customHeight="1">
      <c r="A555" s="82"/>
      <c r="B555" s="81"/>
      <c r="C555" s="80"/>
      <c r="D555" s="86"/>
      <c r="E555" s="86"/>
      <c r="F555" s="86"/>
      <c r="G555" s="96"/>
      <c r="H555" s="96"/>
      <c r="I555" s="96"/>
      <c r="J555" s="56" t="s">
        <v>1014</v>
      </c>
      <c r="K555" s="34">
        <v>99422</v>
      </c>
      <c r="L555" s="34">
        <v>157204</v>
      </c>
      <c r="M555" s="34">
        <v>62862</v>
      </c>
    </row>
    <row r="556" spans="1:13" s="2" customFormat="1" ht="28.5" customHeight="1">
      <c r="A556" s="82">
        <v>245</v>
      </c>
      <c r="B556" s="81" t="s">
        <v>18</v>
      </c>
      <c r="C556" s="80" t="s">
        <v>542</v>
      </c>
      <c r="D556" s="86" t="s">
        <v>543</v>
      </c>
      <c r="E556" s="86" t="s">
        <v>211</v>
      </c>
      <c r="F556" s="86" t="s">
        <v>307</v>
      </c>
      <c r="G556" s="96">
        <v>1</v>
      </c>
      <c r="H556" s="96">
        <v>1</v>
      </c>
      <c r="I556" s="96">
        <v>1</v>
      </c>
      <c r="J556" s="56" t="s">
        <v>1009</v>
      </c>
      <c r="K556" s="34">
        <v>467222</v>
      </c>
      <c r="L556" s="34">
        <v>507304</v>
      </c>
      <c r="M556" s="34">
        <v>507466</v>
      </c>
    </row>
    <row r="557" spans="1:13" s="2" customFormat="1" ht="28.5" customHeight="1">
      <c r="A557" s="82"/>
      <c r="B557" s="81"/>
      <c r="C557" s="80"/>
      <c r="D557" s="86"/>
      <c r="E557" s="86"/>
      <c r="F557" s="86"/>
      <c r="G557" s="96"/>
      <c r="H557" s="96"/>
      <c r="I557" s="96"/>
      <c r="J557" s="56" t="s">
        <v>1014</v>
      </c>
      <c r="K557" s="34">
        <v>16844</v>
      </c>
      <c r="L557" s="34">
        <v>16844</v>
      </c>
      <c r="M557" s="34">
        <v>14514</v>
      </c>
    </row>
    <row r="558" spans="1:13" s="2" customFormat="1" ht="28.5" customHeight="1">
      <c r="A558" s="82">
        <v>246</v>
      </c>
      <c r="B558" s="81" t="s">
        <v>18</v>
      </c>
      <c r="C558" s="80" t="s">
        <v>542</v>
      </c>
      <c r="D558" s="86" t="s">
        <v>544</v>
      </c>
      <c r="E558" s="86" t="s">
        <v>211</v>
      </c>
      <c r="F558" s="86" t="s">
        <v>307</v>
      </c>
      <c r="G558" s="96">
        <v>3</v>
      </c>
      <c r="H558" s="96">
        <v>3</v>
      </c>
      <c r="I558" s="96">
        <v>3</v>
      </c>
      <c r="J558" s="56" t="s">
        <v>1009</v>
      </c>
      <c r="K558" s="34">
        <v>3859358</v>
      </c>
      <c r="L558" s="34">
        <v>1611507</v>
      </c>
      <c r="M558" s="34">
        <v>1571805</v>
      </c>
    </row>
    <row r="559" spans="1:13" s="2" customFormat="1" ht="28.5" customHeight="1">
      <c r="A559" s="82"/>
      <c r="B559" s="81"/>
      <c r="C559" s="80"/>
      <c r="D559" s="86"/>
      <c r="E559" s="86"/>
      <c r="F559" s="86"/>
      <c r="G559" s="96"/>
      <c r="H559" s="96"/>
      <c r="I559" s="96"/>
      <c r="J559" s="56" t="s">
        <v>1014</v>
      </c>
      <c r="K559" s="34">
        <v>118373</v>
      </c>
      <c r="L559" s="34">
        <v>187169</v>
      </c>
      <c r="M559" s="34">
        <v>74845</v>
      </c>
    </row>
    <row r="560" spans="1:13" s="2" customFormat="1" ht="28.5" customHeight="1">
      <c r="A560" s="82">
        <v>247</v>
      </c>
      <c r="B560" s="81" t="s">
        <v>18</v>
      </c>
      <c r="C560" s="80" t="s">
        <v>542</v>
      </c>
      <c r="D560" s="86" t="s">
        <v>545</v>
      </c>
      <c r="E560" s="86" t="s">
        <v>211</v>
      </c>
      <c r="F560" s="86" t="s">
        <v>307</v>
      </c>
      <c r="G560" s="96">
        <v>133</v>
      </c>
      <c r="H560" s="96">
        <v>139</v>
      </c>
      <c r="I560" s="96">
        <v>138</v>
      </c>
      <c r="J560" s="56" t="s">
        <v>1009</v>
      </c>
      <c r="K560" s="34">
        <v>10894659</v>
      </c>
      <c r="L560" s="34">
        <v>13284922</v>
      </c>
      <c r="M560" s="34">
        <v>13010161</v>
      </c>
    </row>
    <row r="561" spans="1:13" s="2" customFormat="1" ht="28.5" customHeight="1">
      <c r="A561" s="82"/>
      <c r="B561" s="81"/>
      <c r="C561" s="80"/>
      <c r="D561" s="86"/>
      <c r="E561" s="86"/>
      <c r="F561" s="86"/>
      <c r="G561" s="96"/>
      <c r="H561" s="96"/>
      <c r="I561" s="96"/>
      <c r="J561" s="56" t="s">
        <v>1014</v>
      </c>
      <c r="K561" s="34">
        <v>688716</v>
      </c>
      <c r="L561" s="34">
        <v>667949</v>
      </c>
      <c r="M561" s="34">
        <v>710708</v>
      </c>
    </row>
    <row r="562" spans="1:13" s="2" customFormat="1" ht="28.5" customHeight="1">
      <c r="A562" s="82">
        <v>248</v>
      </c>
      <c r="B562" s="81" t="s">
        <v>18</v>
      </c>
      <c r="C562" s="80" t="s">
        <v>542</v>
      </c>
      <c r="D562" s="86" t="s">
        <v>546</v>
      </c>
      <c r="E562" s="86" t="s">
        <v>211</v>
      </c>
      <c r="F562" s="86" t="s">
        <v>307</v>
      </c>
      <c r="G562" s="96">
        <v>32</v>
      </c>
      <c r="H562" s="96">
        <v>30</v>
      </c>
      <c r="I562" s="96">
        <v>30</v>
      </c>
      <c r="J562" s="56" t="s">
        <v>1009</v>
      </c>
      <c r="K562" s="34">
        <v>2422805</v>
      </c>
      <c r="L562" s="34">
        <v>2174504</v>
      </c>
      <c r="M562" s="34">
        <v>2157062</v>
      </c>
    </row>
    <row r="563" spans="1:13" s="2" customFormat="1" ht="28.5" customHeight="1">
      <c r="A563" s="82"/>
      <c r="B563" s="81"/>
      <c r="C563" s="80"/>
      <c r="D563" s="86"/>
      <c r="E563" s="86"/>
      <c r="F563" s="86"/>
      <c r="G563" s="96"/>
      <c r="H563" s="96"/>
      <c r="I563" s="96"/>
      <c r="J563" s="56" t="s">
        <v>1014</v>
      </c>
      <c r="K563" s="34">
        <v>129405</v>
      </c>
      <c r="L563" s="34">
        <v>129405</v>
      </c>
      <c r="M563" s="34">
        <v>108395</v>
      </c>
    </row>
    <row r="564" spans="1:13" s="2" customFormat="1" ht="28.5" customHeight="1">
      <c r="A564" s="82">
        <v>249</v>
      </c>
      <c r="B564" s="81" t="s">
        <v>18</v>
      </c>
      <c r="C564" s="80" t="s">
        <v>542</v>
      </c>
      <c r="D564" s="86" t="s">
        <v>547</v>
      </c>
      <c r="E564" s="86" t="s">
        <v>211</v>
      </c>
      <c r="F564" s="86" t="s">
        <v>307</v>
      </c>
      <c r="G564" s="96">
        <v>9</v>
      </c>
      <c r="H564" s="96">
        <v>7</v>
      </c>
      <c r="I564" s="96">
        <v>7</v>
      </c>
      <c r="J564" s="56" t="s">
        <v>1009</v>
      </c>
      <c r="K564" s="34">
        <v>6002441</v>
      </c>
      <c r="L564" s="34">
        <v>1949399</v>
      </c>
      <c r="M564" s="34">
        <v>1901372</v>
      </c>
    </row>
    <row r="565" spans="1:13" s="2" customFormat="1" ht="28.5" customHeight="1">
      <c r="A565" s="82"/>
      <c r="B565" s="81"/>
      <c r="C565" s="80"/>
      <c r="D565" s="86"/>
      <c r="E565" s="86"/>
      <c r="F565" s="86"/>
      <c r="G565" s="96"/>
      <c r="H565" s="96"/>
      <c r="I565" s="96"/>
      <c r="J565" s="56" t="s">
        <v>1014</v>
      </c>
      <c r="K565" s="34">
        <v>184105</v>
      </c>
      <c r="L565" s="34">
        <v>267326</v>
      </c>
      <c r="M565" s="34">
        <v>90538</v>
      </c>
    </row>
    <row r="566" spans="1:13" s="2" customFormat="1" ht="18.75" customHeight="1">
      <c r="A566" s="76" t="s">
        <v>973</v>
      </c>
      <c r="B566" s="81" t="s">
        <v>18</v>
      </c>
      <c r="C566" s="80" t="s">
        <v>187</v>
      </c>
      <c r="D566" s="86" t="s">
        <v>548</v>
      </c>
      <c r="E566" s="86" t="s">
        <v>181</v>
      </c>
      <c r="F566" s="86" t="s">
        <v>291</v>
      </c>
      <c r="G566" s="96">
        <f>150835+37600</f>
        <v>188435</v>
      </c>
      <c r="H566" s="96">
        <f>156663+7400+30200+5503</f>
        <v>199766</v>
      </c>
      <c r="I566" s="96">
        <f>155266+7515+30695+5607</f>
        <v>199083</v>
      </c>
      <c r="J566" s="56" t="s">
        <v>1009</v>
      </c>
      <c r="K566" s="34">
        <v>8660982</v>
      </c>
      <c r="L566" s="34">
        <v>1881102</v>
      </c>
      <c r="M566" s="34">
        <v>1712126</v>
      </c>
    </row>
    <row r="567" spans="1:13" s="2" customFormat="1" ht="18.75" customHeight="1">
      <c r="A567" s="76"/>
      <c r="B567" s="81"/>
      <c r="C567" s="80"/>
      <c r="D567" s="86"/>
      <c r="E567" s="86"/>
      <c r="F567" s="86"/>
      <c r="G567" s="96"/>
      <c r="H567" s="96"/>
      <c r="I567" s="96"/>
      <c r="J567" s="56" t="s">
        <v>1015</v>
      </c>
      <c r="K567" s="34"/>
      <c r="L567" s="34">
        <v>6124173</v>
      </c>
      <c r="M567" s="34">
        <v>6142928</v>
      </c>
    </row>
    <row r="568" spans="1:13" s="2" customFormat="1" ht="18.75" customHeight="1">
      <c r="A568" s="76"/>
      <c r="B568" s="81"/>
      <c r="C568" s="80"/>
      <c r="D568" s="86"/>
      <c r="E568" s="86"/>
      <c r="F568" s="86"/>
      <c r="G568" s="96"/>
      <c r="H568" s="96"/>
      <c r="I568" s="96"/>
      <c r="J568" s="56" t="s">
        <v>998</v>
      </c>
      <c r="K568" s="34">
        <v>24113295</v>
      </c>
      <c r="L568" s="34">
        <v>3030413.66</v>
      </c>
      <c r="M568" s="34">
        <v>3096376.69</v>
      </c>
    </row>
    <row r="569" spans="1:13" s="2" customFormat="1">
      <c r="A569" s="76"/>
      <c r="B569" s="81"/>
      <c r="C569" s="80"/>
      <c r="D569" s="86"/>
      <c r="E569" s="86"/>
      <c r="F569" s="86"/>
      <c r="G569" s="96"/>
      <c r="H569" s="96"/>
      <c r="I569" s="96"/>
      <c r="J569" s="56" t="s">
        <v>997</v>
      </c>
      <c r="K569" s="34"/>
      <c r="L569" s="34">
        <v>21030003.59</v>
      </c>
      <c r="M569" s="34">
        <v>20759877.010000002</v>
      </c>
    </row>
    <row r="570" spans="1:13" s="2" customFormat="1" ht="18.75" customHeight="1">
      <c r="A570" s="76"/>
      <c r="B570" s="81"/>
      <c r="C570" s="80"/>
      <c r="D570" s="86"/>
      <c r="E570" s="86"/>
      <c r="F570" s="86"/>
      <c r="G570" s="96"/>
      <c r="H570" s="96"/>
      <c r="I570" s="96"/>
      <c r="J570" s="56" t="s">
        <v>1016</v>
      </c>
      <c r="K570" s="34">
        <v>3866869</v>
      </c>
      <c r="L570" s="34">
        <v>726752</v>
      </c>
      <c r="M570" s="34"/>
    </row>
    <row r="571" spans="1:13" s="2" customFormat="1">
      <c r="A571" s="76"/>
      <c r="B571" s="81"/>
      <c r="C571" s="80"/>
      <c r="D571" s="86"/>
      <c r="E571" s="86"/>
      <c r="F571" s="86"/>
      <c r="G571" s="96"/>
      <c r="H571" s="96"/>
      <c r="I571" s="96"/>
      <c r="J571" s="56" t="s">
        <v>1017</v>
      </c>
      <c r="K571" s="34"/>
      <c r="L571" s="34">
        <v>2353117</v>
      </c>
      <c r="M571" s="34">
        <v>2815417</v>
      </c>
    </row>
    <row r="572" spans="1:13" s="2" customFormat="1" ht="18.75" customHeight="1">
      <c r="A572" s="76" t="s">
        <v>974</v>
      </c>
      <c r="B572" s="81" t="s">
        <v>18</v>
      </c>
      <c r="C572" s="80" t="s">
        <v>187</v>
      </c>
      <c r="D572" s="86" t="s">
        <v>549</v>
      </c>
      <c r="E572" s="86" t="s">
        <v>181</v>
      </c>
      <c r="F572" s="86" t="s">
        <v>291</v>
      </c>
      <c r="G572" s="96">
        <v>20807</v>
      </c>
      <c r="H572" s="96">
        <v>24676</v>
      </c>
      <c r="I572" s="96">
        <v>24784</v>
      </c>
      <c r="J572" s="56" t="s">
        <v>1009</v>
      </c>
      <c r="K572" s="34">
        <v>2447208</v>
      </c>
      <c r="L572" s="34">
        <v>558316</v>
      </c>
      <c r="M572" s="34">
        <v>562752</v>
      </c>
    </row>
    <row r="573" spans="1:13" s="2" customFormat="1" ht="36.75" customHeight="1">
      <c r="A573" s="76"/>
      <c r="B573" s="81"/>
      <c r="C573" s="80"/>
      <c r="D573" s="86"/>
      <c r="E573" s="86"/>
      <c r="F573" s="86"/>
      <c r="G573" s="96"/>
      <c r="H573" s="96"/>
      <c r="I573" s="96"/>
      <c r="J573" s="56" t="s">
        <v>1015</v>
      </c>
      <c r="K573" s="34"/>
      <c r="L573" s="34">
        <v>1568279</v>
      </c>
      <c r="M573" s="34">
        <v>1549524</v>
      </c>
    </row>
    <row r="574" spans="1:13" s="2" customFormat="1" ht="68.25" customHeight="1">
      <c r="A574" s="69" t="s">
        <v>975</v>
      </c>
      <c r="B574" s="68" t="s">
        <v>18</v>
      </c>
      <c r="C574" s="43" t="s">
        <v>550</v>
      </c>
      <c r="D574" s="66" t="s">
        <v>551</v>
      </c>
      <c r="E574" s="66" t="s">
        <v>211</v>
      </c>
      <c r="F574" s="66" t="s">
        <v>307</v>
      </c>
      <c r="G574" s="64">
        <v>11</v>
      </c>
      <c r="H574" s="64">
        <v>12</v>
      </c>
      <c r="I574" s="64">
        <v>12</v>
      </c>
      <c r="J574" s="56" t="s">
        <v>1009</v>
      </c>
      <c r="K574" s="34">
        <v>603794</v>
      </c>
      <c r="L574" s="34">
        <v>715192</v>
      </c>
      <c r="M574" s="34">
        <v>715420</v>
      </c>
    </row>
    <row r="575" spans="1:13" s="2" customFormat="1">
      <c r="A575" s="82">
        <v>253</v>
      </c>
      <c r="B575" s="80" t="s">
        <v>18</v>
      </c>
      <c r="C575" s="80" t="s">
        <v>552</v>
      </c>
      <c r="D575" s="86" t="s">
        <v>553</v>
      </c>
      <c r="E575" s="86" t="s">
        <v>211</v>
      </c>
      <c r="F575" s="86" t="s">
        <v>307</v>
      </c>
      <c r="G575" s="96">
        <v>5</v>
      </c>
      <c r="H575" s="96">
        <v>5</v>
      </c>
      <c r="I575" s="96">
        <v>5</v>
      </c>
      <c r="J575" s="56" t="s">
        <v>1009</v>
      </c>
      <c r="K575" s="34">
        <v>287460</v>
      </c>
      <c r="L575" s="34">
        <v>312121</v>
      </c>
      <c r="M575" s="34">
        <v>312221</v>
      </c>
    </row>
    <row r="576" spans="1:13" s="2" customFormat="1" ht="18.75" customHeight="1">
      <c r="A576" s="82"/>
      <c r="B576" s="80"/>
      <c r="C576" s="80"/>
      <c r="D576" s="86"/>
      <c r="E576" s="86"/>
      <c r="F576" s="86"/>
      <c r="G576" s="96"/>
      <c r="H576" s="96"/>
      <c r="I576" s="96"/>
      <c r="J576" s="56" t="s">
        <v>1010</v>
      </c>
      <c r="K576" s="34">
        <v>40909</v>
      </c>
      <c r="L576" s="34">
        <v>40909</v>
      </c>
      <c r="M576" s="34">
        <v>42028</v>
      </c>
    </row>
    <row r="577" spans="1:13" s="2" customFormat="1">
      <c r="A577" s="82">
        <v>254</v>
      </c>
      <c r="B577" s="80" t="s">
        <v>18</v>
      </c>
      <c r="C577" s="80" t="s">
        <v>552</v>
      </c>
      <c r="D577" s="86" t="s">
        <v>554</v>
      </c>
      <c r="E577" s="86" t="s">
        <v>211</v>
      </c>
      <c r="F577" s="86" t="s">
        <v>307</v>
      </c>
      <c r="G577" s="96">
        <v>28</v>
      </c>
      <c r="H577" s="96">
        <v>33</v>
      </c>
      <c r="I577" s="96">
        <v>33</v>
      </c>
      <c r="J577" s="56" t="s">
        <v>1009</v>
      </c>
      <c r="K577" s="34">
        <v>2722546</v>
      </c>
      <c r="L577" s="34">
        <v>3483986</v>
      </c>
      <c r="M577" s="34">
        <v>3485098</v>
      </c>
    </row>
    <row r="578" spans="1:13" s="2" customFormat="1" ht="18.75" customHeight="1">
      <c r="A578" s="82"/>
      <c r="B578" s="80"/>
      <c r="C578" s="80"/>
      <c r="D578" s="86"/>
      <c r="E578" s="86"/>
      <c r="F578" s="86"/>
      <c r="G578" s="96"/>
      <c r="H578" s="96"/>
      <c r="I578" s="96"/>
      <c r="J578" s="56" t="s">
        <v>1010</v>
      </c>
      <c r="K578" s="34">
        <v>387452</v>
      </c>
      <c r="L578" s="34">
        <v>387452</v>
      </c>
      <c r="M578" s="34">
        <v>469130</v>
      </c>
    </row>
    <row r="579" spans="1:13" s="2" customFormat="1">
      <c r="A579" s="82">
        <v>255</v>
      </c>
      <c r="B579" s="80" t="s">
        <v>18</v>
      </c>
      <c r="C579" s="80" t="s">
        <v>552</v>
      </c>
      <c r="D579" s="86" t="s">
        <v>555</v>
      </c>
      <c r="E579" s="86" t="s">
        <v>211</v>
      </c>
      <c r="F579" s="86" t="s">
        <v>307</v>
      </c>
      <c r="G579" s="96">
        <v>6</v>
      </c>
      <c r="H579" s="96">
        <v>7</v>
      </c>
      <c r="I579" s="96">
        <v>7</v>
      </c>
      <c r="J579" s="56" t="s">
        <v>1009</v>
      </c>
      <c r="K579" s="34">
        <v>132689</v>
      </c>
      <c r="L579" s="34">
        <v>168084</v>
      </c>
      <c r="M579" s="34">
        <v>168138</v>
      </c>
    </row>
    <row r="580" spans="1:13" s="2" customFormat="1" ht="18.75" customHeight="1">
      <c r="A580" s="82"/>
      <c r="B580" s="80"/>
      <c r="C580" s="80"/>
      <c r="D580" s="86"/>
      <c r="E580" s="86"/>
      <c r="F580" s="86"/>
      <c r="G580" s="96"/>
      <c r="H580" s="96"/>
      <c r="I580" s="96"/>
      <c r="J580" s="56" t="s">
        <v>1010</v>
      </c>
      <c r="K580" s="34">
        <v>18883</v>
      </c>
      <c r="L580" s="34">
        <v>18883</v>
      </c>
      <c r="M580" s="34">
        <v>22633</v>
      </c>
    </row>
    <row r="581" spans="1:13" s="2" customFormat="1">
      <c r="A581" s="82">
        <v>256</v>
      </c>
      <c r="B581" s="80" t="s">
        <v>18</v>
      </c>
      <c r="C581" s="80" t="s">
        <v>552</v>
      </c>
      <c r="D581" s="86" t="s">
        <v>556</v>
      </c>
      <c r="E581" s="86" t="s">
        <v>211</v>
      </c>
      <c r="F581" s="86" t="s">
        <v>307</v>
      </c>
      <c r="G581" s="96">
        <v>203</v>
      </c>
      <c r="H581" s="96">
        <v>244</v>
      </c>
      <c r="I581" s="96">
        <v>245</v>
      </c>
      <c r="J581" s="56" t="s">
        <v>1009</v>
      </c>
      <c r="K581" s="34">
        <v>6913426</v>
      </c>
      <c r="L581" s="34">
        <v>8761525</v>
      </c>
      <c r="M581" s="34">
        <v>8653509</v>
      </c>
    </row>
    <row r="582" spans="1:13" s="2" customFormat="1" ht="18.75" customHeight="1">
      <c r="A582" s="82"/>
      <c r="B582" s="80"/>
      <c r="C582" s="80"/>
      <c r="D582" s="86"/>
      <c r="E582" s="86"/>
      <c r="F582" s="86"/>
      <c r="G582" s="96"/>
      <c r="H582" s="96"/>
      <c r="I582" s="96"/>
      <c r="J582" s="56" t="s">
        <v>1010</v>
      </c>
      <c r="K582" s="34">
        <v>666395</v>
      </c>
      <c r="L582" s="34">
        <v>666395</v>
      </c>
      <c r="M582" s="34">
        <v>707756</v>
      </c>
    </row>
    <row r="583" spans="1:13" s="2" customFormat="1" ht="56.25">
      <c r="A583" s="69" t="s">
        <v>976</v>
      </c>
      <c r="B583" s="68" t="s">
        <v>18</v>
      </c>
      <c r="C583" s="43" t="s">
        <v>550</v>
      </c>
      <c r="D583" s="66" t="s">
        <v>557</v>
      </c>
      <c r="E583" s="66" t="s">
        <v>211</v>
      </c>
      <c r="F583" s="66" t="s">
        <v>307</v>
      </c>
      <c r="G583" s="64">
        <v>262</v>
      </c>
      <c r="H583" s="64">
        <v>262</v>
      </c>
      <c r="I583" s="64">
        <v>263</v>
      </c>
      <c r="J583" s="56" t="s">
        <v>1009</v>
      </c>
      <c r="K583" s="34">
        <v>12113365</v>
      </c>
      <c r="L583" s="34">
        <v>13277749</v>
      </c>
      <c r="M583" s="34">
        <v>13423544</v>
      </c>
    </row>
    <row r="584" spans="1:13" s="2" customFormat="1" ht="56.25">
      <c r="A584" s="69" t="s">
        <v>977</v>
      </c>
      <c r="B584" s="68" t="s">
        <v>18</v>
      </c>
      <c r="C584" s="43" t="s">
        <v>550</v>
      </c>
      <c r="D584" s="66" t="s">
        <v>558</v>
      </c>
      <c r="E584" s="66" t="s">
        <v>211</v>
      </c>
      <c r="F584" s="66" t="s">
        <v>307</v>
      </c>
      <c r="G584" s="64">
        <v>628</v>
      </c>
      <c r="H584" s="64">
        <v>624</v>
      </c>
      <c r="I584" s="64">
        <v>629</v>
      </c>
      <c r="J584" s="56" t="s">
        <v>1009</v>
      </c>
      <c r="K584" s="34">
        <v>33292059</v>
      </c>
      <c r="L584" s="34">
        <v>34323822</v>
      </c>
      <c r="M584" s="34">
        <v>34061505</v>
      </c>
    </row>
    <row r="585" spans="1:13" s="2" customFormat="1" ht="56.25">
      <c r="A585" s="69" t="s">
        <v>978</v>
      </c>
      <c r="B585" s="68" t="s">
        <v>18</v>
      </c>
      <c r="C585" s="43" t="s">
        <v>550</v>
      </c>
      <c r="D585" s="66" t="s">
        <v>559</v>
      </c>
      <c r="E585" s="66" t="s">
        <v>211</v>
      </c>
      <c r="F585" s="66" t="s">
        <v>307</v>
      </c>
      <c r="G585" s="64">
        <v>318</v>
      </c>
      <c r="H585" s="64">
        <v>318</v>
      </c>
      <c r="I585" s="64">
        <v>313</v>
      </c>
      <c r="J585" s="56" t="s">
        <v>1009</v>
      </c>
      <c r="K585" s="34">
        <v>14702481</v>
      </c>
      <c r="L585" s="34">
        <v>16115741</v>
      </c>
      <c r="M585" s="34">
        <v>15975549</v>
      </c>
    </row>
    <row r="586" spans="1:13" s="2" customFormat="1" ht="72" customHeight="1">
      <c r="A586" s="69" t="s">
        <v>979</v>
      </c>
      <c r="B586" s="68" t="s">
        <v>18</v>
      </c>
      <c r="C586" s="43" t="s">
        <v>550</v>
      </c>
      <c r="D586" s="66" t="s">
        <v>560</v>
      </c>
      <c r="E586" s="66" t="s">
        <v>211</v>
      </c>
      <c r="F586" s="66" t="s">
        <v>307</v>
      </c>
      <c r="G586" s="64">
        <v>687</v>
      </c>
      <c r="H586" s="64">
        <v>663</v>
      </c>
      <c r="I586" s="64">
        <v>670</v>
      </c>
      <c r="J586" s="56" t="s">
        <v>1009</v>
      </c>
      <c r="K586" s="34">
        <v>37301551</v>
      </c>
      <c r="L586" s="34">
        <v>36707870</v>
      </c>
      <c r="M586" s="34">
        <v>36425936</v>
      </c>
    </row>
    <row r="587" spans="1:13" s="2" customFormat="1">
      <c r="A587" s="82">
        <v>261</v>
      </c>
      <c r="B587" s="80" t="s">
        <v>18</v>
      </c>
      <c r="C587" s="80" t="s">
        <v>552</v>
      </c>
      <c r="D587" s="86" t="s">
        <v>561</v>
      </c>
      <c r="E587" s="86" t="s">
        <v>211</v>
      </c>
      <c r="F587" s="86" t="s">
        <v>307</v>
      </c>
      <c r="G587" s="96">
        <v>19</v>
      </c>
      <c r="H587" s="96">
        <v>16</v>
      </c>
      <c r="I587" s="96">
        <v>16</v>
      </c>
      <c r="J587" s="56" t="s">
        <v>1009</v>
      </c>
      <c r="K587" s="34">
        <v>1847442</v>
      </c>
      <c r="L587" s="34">
        <v>1689205</v>
      </c>
      <c r="M587" s="34">
        <v>1689744</v>
      </c>
    </row>
    <row r="588" spans="1:13" s="2" customFormat="1" ht="18.75" customHeight="1">
      <c r="A588" s="82"/>
      <c r="B588" s="80"/>
      <c r="C588" s="80"/>
      <c r="D588" s="86"/>
      <c r="E588" s="86"/>
      <c r="F588" s="86"/>
      <c r="G588" s="96"/>
      <c r="H588" s="96"/>
      <c r="I588" s="96"/>
      <c r="J588" s="56" t="s">
        <v>1010</v>
      </c>
      <c r="K588" s="34">
        <v>262914</v>
      </c>
      <c r="L588" s="34">
        <v>262914</v>
      </c>
      <c r="M588" s="34">
        <v>227457</v>
      </c>
    </row>
    <row r="589" spans="1:13" s="2" customFormat="1">
      <c r="A589" s="82">
        <v>262</v>
      </c>
      <c r="B589" s="80" t="s">
        <v>18</v>
      </c>
      <c r="C589" s="80" t="s">
        <v>552</v>
      </c>
      <c r="D589" s="86" t="s">
        <v>562</v>
      </c>
      <c r="E589" s="86" t="s">
        <v>211</v>
      </c>
      <c r="F589" s="86" t="s">
        <v>307</v>
      </c>
      <c r="G589" s="96">
        <v>271</v>
      </c>
      <c r="H589" s="96">
        <v>275</v>
      </c>
      <c r="I589" s="96">
        <v>276</v>
      </c>
      <c r="J589" s="56" t="s">
        <v>1009</v>
      </c>
      <c r="K589" s="34">
        <v>8958294</v>
      </c>
      <c r="L589" s="34">
        <v>9630107</v>
      </c>
      <c r="M589" s="34">
        <v>9507641</v>
      </c>
    </row>
    <row r="590" spans="1:13" s="2" customFormat="1" ht="18.75" customHeight="1">
      <c r="A590" s="82"/>
      <c r="B590" s="80"/>
      <c r="C590" s="80"/>
      <c r="D590" s="86"/>
      <c r="E590" s="86"/>
      <c r="F590" s="86"/>
      <c r="G590" s="96"/>
      <c r="H590" s="96"/>
      <c r="I590" s="96"/>
      <c r="J590" s="56" t="s">
        <v>1010</v>
      </c>
      <c r="K590" s="34">
        <v>774312</v>
      </c>
      <c r="L590" s="34">
        <v>774312</v>
      </c>
      <c r="M590" s="34">
        <v>800854</v>
      </c>
    </row>
    <row r="591" spans="1:13" s="2" customFormat="1" ht="61.5" customHeight="1">
      <c r="A591" s="15">
        <v>263</v>
      </c>
      <c r="B591" s="43" t="s">
        <v>18</v>
      </c>
      <c r="C591" s="43" t="s">
        <v>550</v>
      </c>
      <c r="D591" s="66" t="s">
        <v>563</v>
      </c>
      <c r="E591" s="66" t="s">
        <v>211</v>
      </c>
      <c r="F591" s="66" t="s">
        <v>307</v>
      </c>
      <c r="G591" s="64">
        <v>176</v>
      </c>
      <c r="H591" s="64">
        <v>171</v>
      </c>
      <c r="I591" s="64">
        <v>171</v>
      </c>
      <c r="J591" s="56" t="s">
        <v>1009</v>
      </c>
      <c r="K591" s="34">
        <v>9956678</v>
      </c>
      <c r="L591" s="34">
        <v>9601642</v>
      </c>
      <c r="M591" s="34">
        <v>9483694</v>
      </c>
    </row>
    <row r="592" spans="1:13" s="2" customFormat="1" ht="18.75" customHeight="1">
      <c r="A592" s="76" t="s">
        <v>980</v>
      </c>
      <c r="B592" s="81" t="s">
        <v>18</v>
      </c>
      <c r="C592" s="80" t="s">
        <v>552</v>
      </c>
      <c r="D592" s="86" t="s">
        <v>564</v>
      </c>
      <c r="E592" s="86" t="s">
        <v>211</v>
      </c>
      <c r="F592" s="86" t="s">
        <v>307</v>
      </c>
      <c r="G592" s="96">
        <v>1</v>
      </c>
      <c r="H592" s="96">
        <v>1</v>
      </c>
      <c r="I592" s="96">
        <v>1</v>
      </c>
      <c r="J592" s="56" t="s">
        <v>1009</v>
      </c>
      <c r="K592" s="34">
        <v>97234</v>
      </c>
      <c r="L592" s="34">
        <v>105575</v>
      </c>
      <c r="M592" s="34">
        <v>105609</v>
      </c>
    </row>
    <row r="593" spans="1:13" s="2" customFormat="1">
      <c r="A593" s="76"/>
      <c r="B593" s="81"/>
      <c r="C593" s="80"/>
      <c r="D593" s="86"/>
      <c r="E593" s="86"/>
      <c r="F593" s="86"/>
      <c r="G593" s="96"/>
      <c r="H593" s="96"/>
      <c r="I593" s="96"/>
      <c r="J593" s="56" t="s">
        <v>1010</v>
      </c>
      <c r="K593" s="34">
        <v>13838</v>
      </c>
      <c r="L593" s="34">
        <v>13838</v>
      </c>
      <c r="M593" s="34">
        <v>14216</v>
      </c>
    </row>
    <row r="594" spans="1:13" s="2" customFormat="1" ht="18.75" customHeight="1">
      <c r="A594" s="82">
        <v>265</v>
      </c>
      <c r="B594" s="80" t="s">
        <v>18</v>
      </c>
      <c r="C594" s="80" t="s">
        <v>552</v>
      </c>
      <c r="D594" s="86" t="s">
        <v>565</v>
      </c>
      <c r="E594" s="86" t="s">
        <v>211</v>
      </c>
      <c r="F594" s="86" t="s">
        <v>307</v>
      </c>
      <c r="G594" s="96">
        <v>46</v>
      </c>
      <c r="H594" s="96">
        <v>47</v>
      </c>
      <c r="I594" s="96">
        <v>47</v>
      </c>
      <c r="J594" s="56" t="s">
        <v>1009</v>
      </c>
      <c r="K594" s="34">
        <v>1429846</v>
      </c>
      <c r="L594" s="34">
        <v>1725351</v>
      </c>
      <c r="M594" s="34">
        <v>1693654</v>
      </c>
    </row>
    <row r="595" spans="1:13" s="2" customFormat="1">
      <c r="A595" s="82"/>
      <c r="B595" s="80"/>
      <c r="C595" s="80"/>
      <c r="D595" s="86"/>
      <c r="E595" s="86"/>
      <c r="F595" s="86"/>
      <c r="G595" s="96"/>
      <c r="H595" s="96"/>
      <c r="I595" s="96"/>
      <c r="J595" s="56" t="s">
        <v>1010</v>
      </c>
      <c r="K595" s="34">
        <v>117206</v>
      </c>
      <c r="L595" s="34">
        <v>117206</v>
      </c>
      <c r="M595" s="34">
        <v>127917</v>
      </c>
    </row>
    <row r="596" spans="1:13" s="2" customFormat="1" ht="18.75" customHeight="1">
      <c r="A596" s="82">
        <v>266</v>
      </c>
      <c r="B596" s="80" t="s">
        <v>18</v>
      </c>
      <c r="C596" s="80" t="s">
        <v>552</v>
      </c>
      <c r="D596" s="86" t="s">
        <v>566</v>
      </c>
      <c r="E596" s="86" t="s">
        <v>211</v>
      </c>
      <c r="F596" s="86" t="s">
        <v>307</v>
      </c>
      <c r="G596" s="96">
        <v>74</v>
      </c>
      <c r="H596" s="96">
        <v>81</v>
      </c>
      <c r="I596" s="96">
        <v>81</v>
      </c>
      <c r="J596" s="56" t="s">
        <v>1009</v>
      </c>
      <c r="K596" s="34">
        <v>2331160</v>
      </c>
      <c r="L596" s="34">
        <v>2796952</v>
      </c>
      <c r="M596" s="34">
        <v>2816912</v>
      </c>
    </row>
    <row r="597" spans="1:13" s="2" customFormat="1">
      <c r="A597" s="82"/>
      <c r="B597" s="80"/>
      <c r="C597" s="80"/>
      <c r="D597" s="86"/>
      <c r="E597" s="86"/>
      <c r="F597" s="86"/>
      <c r="G597" s="96"/>
      <c r="H597" s="96"/>
      <c r="I597" s="96"/>
      <c r="J597" s="56" t="s">
        <v>1010</v>
      </c>
      <c r="K597" s="34">
        <v>597686</v>
      </c>
      <c r="L597" s="34">
        <v>597686</v>
      </c>
      <c r="M597" s="34">
        <v>558665</v>
      </c>
    </row>
    <row r="598" spans="1:13" s="2" customFormat="1" ht="18.75" customHeight="1">
      <c r="A598" s="82">
        <v>267</v>
      </c>
      <c r="B598" s="80" t="s">
        <v>18</v>
      </c>
      <c r="C598" s="80" t="s">
        <v>187</v>
      </c>
      <c r="D598" s="86" t="s">
        <v>567</v>
      </c>
      <c r="E598" s="86" t="s">
        <v>181</v>
      </c>
      <c r="F598" s="86" t="s">
        <v>291</v>
      </c>
      <c r="G598" s="96">
        <v>151638</v>
      </c>
      <c r="H598" s="96">
        <v>151638</v>
      </c>
      <c r="I598" s="96">
        <v>156945</v>
      </c>
      <c r="J598" s="56" t="s">
        <v>998</v>
      </c>
      <c r="K598" s="34">
        <v>67575183</v>
      </c>
      <c r="L598" s="34">
        <v>6654292</v>
      </c>
      <c r="M598" s="34">
        <v>6654292</v>
      </c>
    </row>
    <row r="599" spans="1:13" s="2" customFormat="1" ht="18.75" customHeight="1">
      <c r="A599" s="82"/>
      <c r="B599" s="80"/>
      <c r="C599" s="80"/>
      <c r="D599" s="86"/>
      <c r="E599" s="86"/>
      <c r="F599" s="86"/>
      <c r="G599" s="96"/>
      <c r="H599" s="96"/>
      <c r="I599" s="96"/>
      <c r="J599" s="56" t="s">
        <v>997</v>
      </c>
      <c r="K599" s="34">
        <v>0</v>
      </c>
      <c r="L599" s="34">
        <v>56585794</v>
      </c>
      <c r="M599" s="34">
        <v>56585794</v>
      </c>
    </row>
    <row r="600" spans="1:13" s="2" customFormat="1" ht="18.75" customHeight="1">
      <c r="A600" s="82"/>
      <c r="B600" s="80"/>
      <c r="C600" s="80"/>
      <c r="D600" s="86"/>
      <c r="E600" s="86"/>
      <c r="F600" s="86"/>
      <c r="G600" s="96"/>
      <c r="H600" s="96"/>
      <c r="I600" s="96"/>
      <c r="J600" s="56" t="s">
        <v>1011</v>
      </c>
      <c r="K600" s="34">
        <v>16696549</v>
      </c>
      <c r="L600" s="34">
        <v>861157</v>
      </c>
      <c r="M600" s="34">
        <v>861157</v>
      </c>
    </row>
    <row r="601" spans="1:13" s="2" customFormat="1">
      <c r="A601" s="82"/>
      <c r="B601" s="80"/>
      <c r="C601" s="80"/>
      <c r="D601" s="86"/>
      <c r="E601" s="86"/>
      <c r="F601" s="86"/>
      <c r="G601" s="96"/>
      <c r="H601" s="96"/>
      <c r="I601" s="96"/>
      <c r="J601" s="56" t="s">
        <v>1012</v>
      </c>
      <c r="K601" s="34"/>
      <c r="L601" s="34">
        <v>13664897</v>
      </c>
      <c r="M601" s="34">
        <v>13664897</v>
      </c>
    </row>
    <row r="602" spans="1:13" s="2" customFormat="1" ht="18.75" customHeight="1">
      <c r="A602" s="82">
        <v>268</v>
      </c>
      <c r="B602" s="80" t="s">
        <v>18</v>
      </c>
      <c r="C602" s="80" t="s">
        <v>187</v>
      </c>
      <c r="D602" s="86" t="s">
        <v>568</v>
      </c>
      <c r="E602" s="86" t="s">
        <v>181</v>
      </c>
      <c r="F602" s="86" t="s">
        <v>291</v>
      </c>
      <c r="G602" s="96">
        <v>36596</v>
      </c>
      <c r="H602" s="96">
        <v>36596</v>
      </c>
      <c r="I602" s="96">
        <v>38060</v>
      </c>
      <c r="J602" s="56" t="s">
        <v>998</v>
      </c>
      <c r="K602" s="34">
        <v>10982071</v>
      </c>
      <c r="L602" s="34">
        <v>1132616</v>
      </c>
      <c r="M602" s="34">
        <v>1132616</v>
      </c>
    </row>
    <row r="603" spans="1:13" s="2" customFormat="1" ht="30.75" customHeight="1">
      <c r="A603" s="82"/>
      <c r="B603" s="80"/>
      <c r="C603" s="80"/>
      <c r="D603" s="86"/>
      <c r="E603" s="86"/>
      <c r="F603" s="86"/>
      <c r="G603" s="96"/>
      <c r="H603" s="96"/>
      <c r="I603" s="96"/>
      <c r="J603" s="56" t="s">
        <v>997</v>
      </c>
      <c r="K603" s="34">
        <v>0</v>
      </c>
      <c r="L603" s="34">
        <v>9106319</v>
      </c>
      <c r="M603" s="34">
        <v>9106319</v>
      </c>
    </row>
    <row r="604" spans="1:13" s="2" customFormat="1" ht="18.75" customHeight="1">
      <c r="A604" s="82">
        <v>269</v>
      </c>
      <c r="B604" s="80" t="s">
        <v>18</v>
      </c>
      <c r="C604" s="80" t="s">
        <v>187</v>
      </c>
      <c r="D604" s="86" t="s">
        <v>569</v>
      </c>
      <c r="E604" s="86" t="s">
        <v>181</v>
      </c>
      <c r="F604" s="86" t="s">
        <v>291</v>
      </c>
      <c r="G604" s="96">
        <v>50046</v>
      </c>
      <c r="H604" s="96">
        <v>50046</v>
      </c>
      <c r="I604" s="96">
        <v>52148</v>
      </c>
      <c r="J604" s="56" t="s">
        <v>998</v>
      </c>
      <c r="K604" s="34">
        <v>14336470</v>
      </c>
      <c r="L604" s="34">
        <v>1547984</v>
      </c>
      <c r="M604" s="34">
        <v>1547984</v>
      </c>
    </row>
    <row r="605" spans="1:13" s="2" customFormat="1" ht="30.75" customHeight="1">
      <c r="A605" s="82"/>
      <c r="B605" s="80"/>
      <c r="C605" s="80"/>
      <c r="D605" s="86"/>
      <c r="E605" s="86"/>
      <c r="F605" s="86"/>
      <c r="G605" s="96"/>
      <c r="H605" s="96"/>
      <c r="I605" s="96"/>
      <c r="J605" s="56" t="s">
        <v>997</v>
      </c>
      <c r="K605" s="34">
        <v>0</v>
      </c>
      <c r="L605" s="34">
        <v>11765998</v>
      </c>
      <c r="M605" s="34">
        <v>11765998</v>
      </c>
    </row>
    <row r="606" spans="1:13" s="2" customFormat="1" ht="18.75" customHeight="1">
      <c r="A606" s="82">
        <v>270</v>
      </c>
      <c r="B606" s="80" t="s">
        <v>18</v>
      </c>
      <c r="C606" s="80" t="s">
        <v>187</v>
      </c>
      <c r="D606" s="86" t="s">
        <v>570</v>
      </c>
      <c r="E606" s="86" t="s">
        <v>181</v>
      </c>
      <c r="F606" s="86" t="s">
        <v>291</v>
      </c>
      <c r="G606" s="96">
        <v>1620</v>
      </c>
      <c r="H606" s="96">
        <v>1620</v>
      </c>
      <c r="I606" s="96">
        <v>1643</v>
      </c>
      <c r="J606" s="56" t="s">
        <v>998</v>
      </c>
      <c r="K606" s="34">
        <v>873275</v>
      </c>
      <c r="L606" s="34">
        <v>92183</v>
      </c>
      <c r="M606" s="34">
        <v>92183</v>
      </c>
    </row>
    <row r="607" spans="1:13" s="2" customFormat="1" ht="30.75" customHeight="1">
      <c r="A607" s="82"/>
      <c r="B607" s="80"/>
      <c r="C607" s="80"/>
      <c r="D607" s="86"/>
      <c r="E607" s="86"/>
      <c r="F607" s="86"/>
      <c r="G607" s="96"/>
      <c r="H607" s="96"/>
      <c r="I607" s="96"/>
      <c r="J607" s="56" t="s">
        <v>997</v>
      </c>
      <c r="K607" s="34">
        <v>0</v>
      </c>
      <c r="L607" s="34">
        <v>720400</v>
      </c>
      <c r="M607" s="34">
        <v>720400</v>
      </c>
    </row>
    <row r="608" spans="1:13" s="2" customFormat="1" ht="18.75" customHeight="1">
      <c r="A608" s="76" t="s">
        <v>981</v>
      </c>
      <c r="B608" s="81" t="s">
        <v>18</v>
      </c>
      <c r="C608" s="80" t="s">
        <v>187</v>
      </c>
      <c r="D608" s="86" t="s">
        <v>571</v>
      </c>
      <c r="E608" s="86" t="s">
        <v>181</v>
      </c>
      <c r="F608" s="86" t="s">
        <v>291</v>
      </c>
      <c r="G608" s="96">
        <v>23500</v>
      </c>
      <c r="H608" s="96">
        <v>23500</v>
      </c>
      <c r="I608" s="96">
        <v>39915</v>
      </c>
      <c r="J608" s="56" t="s">
        <v>998</v>
      </c>
      <c r="K608" s="34">
        <v>7374946</v>
      </c>
      <c r="L608" s="34">
        <v>1289015</v>
      </c>
      <c r="M608" s="34">
        <v>1361210</v>
      </c>
    </row>
    <row r="609" spans="1:13" s="2" customFormat="1" ht="30.75" customHeight="1">
      <c r="A609" s="76"/>
      <c r="B609" s="81"/>
      <c r="C609" s="80"/>
      <c r="D609" s="86"/>
      <c r="E609" s="86"/>
      <c r="F609" s="86"/>
      <c r="G609" s="96"/>
      <c r="H609" s="96"/>
      <c r="I609" s="96"/>
      <c r="J609" s="56" t="s">
        <v>997</v>
      </c>
      <c r="K609" s="34">
        <v>0</v>
      </c>
      <c r="L609" s="34">
        <v>5886338</v>
      </c>
      <c r="M609" s="34">
        <v>8116775</v>
      </c>
    </row>
    <row r="610" spans="1:13" s="2" customFormat="1" ht="18.75" customHeight="1">
      <c r="A610" s="82">
        <v>272</v>
      </c>
      <c r="B610" s="80" t="s">
        <v>18</v>
      </c>
      <c r="C610" s="80" t="s">
        <v>187</v>
      </c>
      <c r="D610" s="86" t="s">
        <v>572</v>
      </c>
      <c r="E610" s="86" t="s">
        <v>181</v>
      </c>
      <c r="F610" s="86" t="s">
        <v>291</v>
      </c>
      <c r="G610" s="96">
        <v>100212</v>
      </c>
      <c r="H610" s="96">
        <v>100212</v>
      </c>
      <c r="I610" s="96">
        <v>128010</v>
      </c>
      <c r="J610" s="56" t="s">
        <v>998</v>
      </c>
      <c r="K610" s="34">
        <v>25709717</v>
      </c>
      <c r="L610" s="34">
        <v>3661195</v>
      </c>
      <c r="M610" s="34">
        <v>3858745</v>
      </c>
    </row>
    <row r="611" spans="1:13" s="2" customFormat="1" ht="31.5" customHeight="1">
      <c r="A611" s="82"/>
      <c r="B611" s="80"/>
      <c r="C611" s="80"/>
      <c r="D611" s="86"/>
      <c r="E611" s="86"/>
      <c r="F611" s="86"/>
      <c r="G611" s="96"/>
      <c r="H611" s="96"/>
      <c r="I611" s="96"/>
      <c r="J611" s="56" t="s">
        <v>997</v>
      </c>
      <c r="K611" s="34">
        <v>0</v>
      </c>
      <c r="L611" s="34">
        <v>21418134</v>
      </c>
      <c r="M611" s="34">
        <v>20888689</v>
      </c>
    </row>
    <row r="612" spans="1:13" s="2" customFormat="1" ht="18.75" customHeight="1">
      <c r="A612" s="82">
        <v>273</v>
      </c>
      <c r="B612" s="80" t="s">
        <v>18</v>
      </c>
      <c r="C612" s="80" t="s">
        <v>187</v>
      </c>
      <c r="D612" s="86" t="s">
        <v>573</v>
      </c>
      <c r="E612" s="86" t="s">
        <v>181</v>
      </c>
      <c r="F612" s="86" t="s">
        <v>291</v>
      </c>
      <c r="G612" s="96">
        <v>10400</v>
      </c>
      <c r="H612" s="96">
        <v>10400</v>
      </c>
      <c r="I612" s="96">
        <v>11550</v>
      </c>
      <c r="J612" s="56" t="s">
        <v>998</v>
      </c>
      <c r="K612" s="34">
        <v>2659800</v>
      </c>
      <c r="L612" s="34">
        <v>374332</v>
      </c>
      <c r="M612" s="34">
        <v>347644</v>
      </c>
    </row>
    <row r="613" spans="1:13" s="2" customFormat="1" ht="27" customHeight="1">
      <c r="A613" s="82"/>
      <c r="B613" s="80"/>
      <c r="C613" s="80"/>
      <c r="D613" s="86"/>
      <c r="E613" s="86"/>
      <c r="F613" s="86"/>
      <c r="G613" s="96"/>
      <c r="H613" s="96"/>
      <c r="I613" s="96"/>
      <c r="J613" s="56" t="s">
        <v>997</v>
      </c>
      <c r="K613" s="34">
        <v>0</v>
      </c>
      <c r="L613" s="34">
        <v>2220601</v>
      </c>
      <c r="M613" s="34">
        <v>1878059</v>
      </c>
    </row>
    <row r="614" spans="1:13" s="2" customFormat="1" ht="18.75" customHeight="1">
      <c r="A614" s="82">
        <v>274</v>
      </c>
      <c r="B614" s="80" t="s">
        <v>18</v>
      </c>
      <c r="C614" s="80" t="s">
        <v>187</v>
      </c>
      <c r="D614" s="86" t="s">
        <v>574</v>
      </c>
      <c r="E614" s="86" t="s">
        <v>181</v>
      </c>
      <c r="F614" s="86" t="s">
        <v>291</v>
      </c>
      <c r="G614" s="96">
        <v>27480</v>
      </c>
      <c r="H614" s="96">
        <v>27480</v>
      </c>
      <c r="I614" s="96">
        <v>26610</v>
      </c>
      <c r="J614" s="56" t="s">
        <v>998</v>
      </c>
      <c r="K614" s="34">
        <v>6708951</v>
      </c>
      <c r="L614" s="34">
        <v>846443</v>
      </c>
      <c r="M614" s="34">
        <v>603386</v>
      </c>
    </row>
    <row r="615" spans="1:13" s="2" customFormat="1" ht="29.25" customHeight="1">
      <c r="A615" s="82"/>
      <c r="B615" s="80"/>
      <c r="C615" s="80"/>
      <c r="D615" s="86"/>
      <c r="E615" s="86"/>
      <c r="F615" s="86"/>
      <c r="G615" s="96"/>
      <c r="H615" s="96"/>
      <c r="I615" s="96"/>
      <c r="J615" s="56" t="s">
        <v>997</v>
      </c>
      <c r="K615" s="34">
        <v>0</v>
      </c>
      <c r="L615" s="34">
        <v>5706569</v>
      </c>
      <c r="M615" s="34">
        <v>4348119</v>
      </c>
    </row>
    <row r="616" spans="1:13" s="2" customFormat="1" ht="18.75" customHeight="1">
      <c r="A616" s="82">
        <v>275</v>
      </c>
      <c r="B616" s="80" t="s">
        <v>18</v>
      </c>
      <c r="C616" s="80" t="s">
        <v>187</v>
      </c>
      <c r="D616" s="86" t="s">
        <v>575</v>
      </c>
      <c r="E616" s="86" t="s">
        <v>181</v>
      </c>
      <c r="F616" s="86" t="s">
        <v>291</v>
      </c>
      <c r="G616" s="96">
        <v>40000</v>
      </c>
      <c r="H616" s="96">
        <f>8000+32000</f>
        <v>40000</v>
      </c>
      <c r="I616" s="96">
        <f>7311+34545</f>
        <v>41856</v>
      </c>
      <c r="J616" s="56" t="s">
        <v>998</v>
      </c>
      <c r="K616" s="34">
        <v>6414389</v>
      </c>
      <c r="L616" s="34">
        <v>819194.03</v>
      </c>
      <c r="M616" s="34">
        <v>753231</v>
      </c>
    </row>
    <row r="617" spans="1:13" s="2" customFormat="1" ht="26.25" customHeight="1">
      <c r="A617" s="82"/>
      <c r="B617" s="80"/>
      <c r="C617" s="80"/>
      <c r="D617" s="86"/>
      <c r="E617" s="86"/>
      <c r="F617" s="86"/>
      <c r="G617" s="96"/>
      <c r="H617" s="96"/>
      <c r="I617" s="96"/>
      <c r="J617" s="56" t="s">
        <v>997</v>
      </c>
      <c r="K617" s="34"/>
      <c r="L617" s="34">
        <v>5571972.7199999997</v>
      </c>
      <c r="M617" s="34">
        <v>5842099.2999999998</v>
      </c>
    </row>
    <row r="618" spans="1:13" ht="26.25" customHeight="1">
      <c r="A618" s="11">
        <v>3</v>
      </c>
      <c r="B618" s="84" t="s">
        <v>19</v>
      </c>
      <c r="C618" s="84"/>
      <c r="D618" s="84"/>
      <c r="E618" s="84"/>
      <c r="F618" s="84"/>
      <c r="G618" s="84"/>
      <c r="H618" s="84"/>
      <c r="I618" s="84"/>
      <c r="J618" s="84"/>
      <c r="K618" s="57">
        <f>SUM(K619:K675)</f>
        <v>2971506620</v>
      </c>
      <c r="L618" s="57">
        <f t="shared" ref="L618:M618" si="2">SUM(L619:L675)</f>
        <v>3137194061.0000005</v>
      </c>
      <c r="M618" s="57">
        <f t="shared" si="2"/>
        <v>3147031875.6199999</v>
      </c>
    </row>
    <row r="619" spans="1:13" ht="91.5" customHeight="1">
      <c r="A619" s="10" t="s">
        <v>1</v>
      </c>
      <c r="B619" s="42" t="s">
        <v>19</v>
      </c>
      <c r="C619" s="42" t="s">
        <v>47</v>
      </c>
      <c r="D619" s="14" t="s">
        <v>48</v>
      </c>
      <c r="E619" s="14" t="s">
        <v>49</v>
      </c>
      <c r="F619" s="14" t="s">
        <v>50</v>
      </c>
      <c r="G619" s="72">
        <v>286</v>
      </c>
      <c r="H619" s="72">
        <v>286</v>
      </c>
      <c r="I619" s="72">
        <v>286</v>
      </c>
      <c r="J619" s="14" t="s">
        <v>51</v>
      </c>
      <c r="K619" s="50">
        <v>35918968</v>
      </c>
      <c r="L619" s="50">
        <v>38272581</v>
      </c>
      <c r="M619" s="50">
        <f>L619</f>
        <v>38272581</v>
      </c>
    </row>
    <row r="620" spans="1:13" ht="76.5" customHeight="1">
      <c r="A620" s="10" t="s">
        <v>4</v>
      </c>
      <c r="B620" s="42" t="s">
        <v>19</v>
      </c>
      <c r="C620" s="42" t="s">
        <v>52</v>
      </c>
      <c r="D620" s="14" t="s">
        <v>53</v>
      </c>
      <c r="E620" s="14" t="s">
        <v>54</v>
      </c>
      <c r="F620" s="14" t="s">
        <v>50</v>
      </c>
      <c r="G620" s="72">
        <v>32670</v>
      </c>
      <c r="H620" s="72">
        <v>32670</v>
      </c>
      <c r="I620" s="72">
        <v>34357</v>
      </c>
      <c r="J620" s="14" t="s">
        <v>55</v>
      </c>
      <c r="K620" s="50">
        <v>14133181</v>
      </c>
      <c r="L620" s="50">
        <v>13436482</v>
      </c>
      <c r="M620" s="50">
        <v>13436482</v>
      </c>
    </row>
    <row r="621" spans="1:13" ht="89.25" customHeight="1">
      <c r="A621" s="10" t="s">
        <v>3</v>
      </c>
      <c r="B621" s="42" t="s">
        <v>19</v>
      </c>
      <c r="C621" s="42" t="s">
        <v>56</v>
      </c>
      <c r="D621" s="14" t="s">
        <v>57</v>
      </c>
      <c r="E621" s="14" t="s">
        <v>54</v>
      </c>
      <c r="F621" s="14" t="s">
        <v>50</v>
      </c>
      <c r="G621" s="72">
        <v>79769</v>
      </c>
      <c r="H621" s="72">
        <v>79786</v>
      </c>
      <c r="I621" s="72">
        <v>81659</v>
      </c>
      <c r="J621" s="14" t="s">
        <v>55</v>
      </c>
      <c r="K621" s="50">
        <v>42011260</v>
      </c>
      <c r="L621" s="50">
        <v>47893899</v>
      </c>
      <c r="M621" s="50">
        <v>48537766</v>
      </c>
    </row>
    <row r="622" spans="1:13" ht="92.25" customHeight="1">
      <c r="A622" s="10" t="s">
        <v>7</v>
      </c>
      <c r="B622" s="42" t="s">
        <v>19</v>
      </c>
      <c r="C622" s="42" t="s">
        <v>58</v>
      </c>
      <c r="D622" s="14" t="s">
        <v>59</v>
      </c>
      <c r="E622" s="14" t="s">
        <v>54</v>
      </c>
      <c r="F622" s="14" t="s">
        <v>50</v>
      </c>
      <c r="G622" s="72">
        <v>96169</v>
      </c>
      <c r="H622" s="72">
        <v>94801</v>
      </c>
      <c r="I622" s="72">
        <v>93787</v>
      </c>
      <c r="J622" s="14" t="s">
        <v>55</v>
      </c>
      <c r="K622" s="50">
        <v>56093826</v>
      </c>
      <c r="L622" s="50">
        <v>59974490</v>
      </c>
      <c r="M622" s="50">
        <v>59963899</v>
      </c>
    </row>
    <row r="623" spans="1:13" ht="90" customHeight="1">
      <c r="A623" s="10" t="s">
        <v>15</v>
      </c>
      <c r="B623" s="42" t="s">
        <v>19</v>
      </c>
      <c r="C623" s="42" t="s">
        <v>60</v>
      </c>
      <c r="D623" s="14" t="s">
        <v>61</v>
      </c>
      <c r="E623" s="14" t="s">
        <v>54</v>
      </c>
      <c r="F623" s="14" t="s">
        <v>50</v>
      </c>
      <c r="G623" s="72">
        <v>110381</v>
      </c>
      <c r="H623" s="72">
        <v>106557</v>
      </c>
      <c r="I623" s="72">
        <v>105839</v>
      </c>
      <c r="J623" s="14" t="s">
        <v>55</v>
      </c>
      <c r="K623" s="50">
        <v>29753727</v>
      </c>
      <c r="L623" s="50">
        <v>29471612</v>
      </c>
      <c r="M623" s="50">
        <v>29866028</v>
      </c>
    </row>
    <row r="624" spans="1:13" ht="86.25" customHeight="1">
      <c r="A624" s="10" t="s">
        <v>2</v>
      </c>
      <c r="B624" s="42" t="s">
        <v>19</v>
      </c>
      <c r="C624" s="42" t="s">
        <v>62</v>
      </c>
      <c r="D624" s="14" t="s">
        <v>63</v>
      </c>
      <c r="E624" s="14" t="s">
        <v>54</v>
      </c>
      <c r="F624" s="14" t="s">
        <v>50</v>
      </c>
      <c r="G624" s="72">
        <v>55855</v>
      </c>
      <c r="H624" s="72">
        <v>55262</v>
      </c>
      <c r="I624" s="72">
        <v>53444</v>
      </c>
      <c r="J624" s="14" t="s">
        <v>55</v>
      </c>
      <c r="K624" s="50">
        <v>67378787</v>
      </c>
      <c r="L624" s="50">
        <v>64166886</v>
      </c>
      <c r="M624" s="50">
        <v>64212709</v>
      </c>
    </row>
    <row r="625" spans="1:13" ht="90" customHeight="1">
      <c r="A625" s="10" t="s">
        <v>5</v>
      </c>
      <c r="B625" s="42" t="s">
        <v>19</v>
      </c>
      <c r="C625" s="42" t="s">
        <v>64</v>
      </c>
      <c r="D625" s="14" t="s">
        <v>65</v>
      </c>
      <c r="E625" s="14" t="s">
        <v>54</v>
      </c>
      <c r="F625" s="14" t="s">
        <v>50</v>
      </c>
      <c r="G625" s="72">
        <v>14500</v>
      </c>
      <c r="H625" s="72">
        <v>14500</v>
      </c>
      <c r="I625" s="72">
        <v>16824</v>
      </c>
      <c r="J625" s="14" t="s">
        <v>55</v>
      </c>
      <c r="K625" s="50">
        <v>34599230</v>
      </c>
      <c r="L625" s="50">
        <v>33368764</v>
      </c>
      <c r="M625" s="50">
        <v>33368764</v>
      </c>
    </row>
    <row r="626" spans="1:13" ht="97.5" customHeight="1">
      <c r="A626" s="10" t="s">
        <v>6</v>
      </c>
      <c r="B626" s="42" t="s">
        <v>19</v>
      </c>
      <c r="C626" s="42" t="s">
        <v>56</v>
      </c>
      <c r="D626" s="14" t="s">
        <v>57</v>
      </c>
      <c r="E626" s="14" t="s">
        <v>66</v>
      </c>
      <c r="F626" s="14" t="s">
        <v>50</v>
      </c>
      <c r="G626" s="72">
        <v>17850</v>
      </c>
      <c r="H626" s="72">
        <v>17974</v>
      </c>
      <c r="I626" s="72">
        <v>18593</v>
      </c>
      <c r="J626" s="14" t="s">
        <v>55</v>
      </c>
      <c r="K626" s="50">
        <v>28093375</v>
      </c>
      <c r="L626" s="50">
        <v>29650748</v>
      </c>
      <c r="M626" s="50">
        <v>29997231</v>
      </c>
    </row>
    <row r="627" spans="1:13" ht="94.5" customHeight="1">
      <c r="A627" s="10" t="s">
        <v>67</v>
      </c>
      <c r="B627" s="42" t="s">
        <v>19</v>
      </c>
      <c r="C627" s="42" t="s">
        <v>58</v>
      </c>
      <c r="D627" s="14" t="s">
        <v>59</v>
      </c>
      <c r="E627" s="14" t="s">
        <v>66</v>
      </c>
      <c r="F627" s="14" t="s">
        <v>50</v>
      </c>
      <c r="G627" s="72">
        <v>45106</v>
      </c>
      <c r="H627" s="72">
        <v>44959</v>
      </c>
      <c r="I627" s="72">
        <v>45317</v>
      </c>
      <c r="J627" s="14" t="s">
        <v>55</v>
      </c>
      <c r="K627" s="50">
        <v>59735065</v>
      </c>
      <c r="L627" s="50">
        <v>67560110</v>
      </c>
      <c r="M627" s="50">
        <v>63593349</v>
      </c>
    </row>
    <row r="628" spans="1:13" ht="87" customHeight="1">
      <c r="A628" s="10" t="s">
        <v>68</v>
      </c>
      <c r="B628" s="42" t="s">
        <v>19</v>
      </c>
      <c r="C628" s="42" t="s">
        <v>60</v>
      </c>
      <c r="D628" s="14" t="s">
        <v>61</v>
      </c>
      <c r="E628" s="14" t="s">
        <v>66</v>
      </c>
      <c r="F628" s="14" t="s">
        <v>50</v>
      </c>
      <c r="G628" s="72">
        <v>52698</v>
      </c>
      <c r="H628" s="72">
        <v>52728</v>
      </c>
      <c r="I628" s="72">
        <v>52508</v>
      </c>
      <c r="J628" s="14" t="s">
        <v>55</v>
      </c>
      <c r="K628" s="50">
        <v>64684385</v>
      </c>
      <c r="L628" s="50">
        <v>64223118</v>
      </c>
      <c r="M628" s="50">
        <v>64373625</v>
      </c>
    </row>
    <row r="629" spans="1:13" ht="97.5" customHeight="1">
      <c r="A629" s="10" t="s">
        <v>69</v>
      </c>
      <c r="B629" s="42" t="s">
        <v>19</v>
      </c>
      <c r="C629" s="42" t="s">
        <v>62</v>
      </c>
      <c r="D629" s="14" t="s">
        <v>63</v>
      </c>
      <c r="E629" s="14" t="s">
        <v>66</v>
      </c>
      <c r="F629" s="14" t="s">
        <v>50</v>
      </c>
      <c r="G629" s="72">
        <v>8275</v>
      </c>
      <c r="H629" s="72">
        <v>8306</v>
      </c>
      <c r="I629" s="72">
        <v>8278</v>
      </c>
      <c r="J629" s="14" t="s">
        <v>55</v>
      </c>
      <c r="K629" s="50">
        <v>13007203</v>
      </c>
      <c r="L629" s="50">
        <v>11992190</v>
      </c>
      <c r="M629" s="50">
        <v>11991518</v>
      </c>
    </row>
    <row r="630" spans="1:13" ht="95.25" customHeight="1">
      <c r="A630" s="10" t="s">
        <v>70</v>
      </c>
      <c r="B630" s="42" t="s">
        <v>19</v>
      </c>
      <c r="C630" s="42" t="s">
        <v>71</v>
      </c>
      <c r="D630" s="14" t="s">
        <v>72</v>
      </c>
      <c r="E630" s="14" t="s">
        <v>66</v>
      </c>
      <c r="F630" s="14" t="s">
        <v>50</v>
      </c>
      <c r="G630" s="72">
        <v>1200</v>
      </c>
      <c r="H630" s="72">
        <v>1200</v>
      </c>
      <c r="I630" s="72">
        <v>1200</v>
      </c>
      <c r="J630" s="14" t="s">
        <v>55</v>
      </c>
      <c r="K630" s="50">
        <v>1455800</v>
      </c>
      <c r="L630" s="50">
        <v>430737</v>
      </c>
      <c r="M630" s="50">
        <v>430737</v>
      </c>
    </row>
    <row r="631" spans="1:13" ht="66.75" customHeight="1">
      <c r="A631" s="10" t="s">
        <v>73</v>
      </c>
      <c r="B631" s="42" t="s">
        <v>19</v>
      </c>
      <c r="C631" s="42" t="s">
        <v>74</v>
      </c>
      <c r="D631" s="14" t="s">
        <v>75</v>
      </c>
      <c r="E631" s="14" t="s">
        <v>76</v>
      </c>
      <c r="F631" s="14" t="s">
        <v>50</v>
      </c>
      <c r="G631" s="72">
        <v>2087</v>
      </c>
      <c r="H631" s="72">
        <v>2087</v>
      </c>
      <c r="I631" s="72">
        <v>2146</v>
      </c>
      <c r="J631" s="14" t="s">
        <v>55</v>
      </c>
      <c r="K631" s="50">
        <v>21971450</v>
      </c>
      <c r="L631" s="50">
        <v>21971450</v>
      </c>
      <c r="M631" s="50">
        <v>21971450</v>
      </c>
    </row>
    <row r="632" spans="1:13" ht="94.5" customHeight="1">
      <c r="A632" s="10" t="s">
        <v>77</v>
      </c>
      <c r="B632" s="42" t="s">
        <v>19</v>
      </c>
      <c r="C632" s="42" t="s">
        <v>78</v>
      </c>
      <c r="D632" s="14" t="s">
        <v>79</v>
      </c>
      <c r="E632" s="14" t="s">
        <v>80</v>
      </c>
      <c r="F632" s="14" t="s">
        <v>50</v>
      </c>
      <c r="G632" s="72">
        <v>13284</v>
      </c>
      <c r="H632" s="72">
        <v>12496</v>
      </c>
      <c r="I632" s="72">
        <v>12102</v>
      </c>
      <c r="J632" s="14" t="s">
        <v>55</v>
      </c>
      <c r="K632" s="50">
        <v>26542748</v>
      </c>
      <c r="L632" s="50">
        <v>25372728</v>
      </c>
      <c r="M632" s="50">
        <v>25372728</v>
      </c>
    </row>
    <row r="633" spans="1:13" ht="124.5" customHeight="1">
      <c r="A633" s="10" t="s">
        <v>81</v>
      </c>
      <c r="B633" s="42" t="s">
        <v>19</v>
      </c>
      <c r="C633" s="42" t="s">
        <v>82</v>
      </c>
      <c r="D633" s="14" t="s">
        <v>83</v>
      </c>
      <c r="E633" s="14" t="s">
        <v>84</v>
      </c>
      <c r="F633" s="14" t="s">
        <v>50</v>
      </c>
      <c r="G633" s="72">
        <v>57600</v>
      </c>
      <c r="H633" s="72">
        <v>57600</v>
      </c>
      <c r="I633" s="72">
        <v>59009</v>
      </c>
      <c r="J633" s="14" t="s">
        <v>55</v>
      </c>
      <c r="K633" s="50">
        <v>25238242</v>
      </c>
      <c r="L633" s="50">
        <v>26833291</v>
      </c>
      <c r="M633" s="50">
        <v>26833292</v>
      </c>
    </row>
    <row r="634" spans="1:13" ht="124.5" customHeight="1">
      <c r="A634" s="10" t="s">
        <v>85</v>
      </c>
      <c r="B634" s="42" t="s">
        <v>19</v>
      </c>
      <c r="C634" s="42" t="s">
        <v>86</v>
      </c>
      <c r="D634" s="14" t="s">
        <v>87</v>
      </c>
      <c r="E634" s="14" t="s">
        <v>88</v>
      </c>
      <c r="F634" s="14" t="s">
        <v>50</v>
      </c>
      <c r="G634" s="72">
        <v>1288</v>
      </c>
      <c r="H634" s="72">
        <v>1288</v>
      </c>
      <c r="I634" s="72">
        <v>1308</v>
      </c>
      <c r="J634" s="14" t="s">
        <v>89</v>
      </c>
      <c r="K634" s="50">
        <v>310520269</v>
      </c>
      <c r="L634" s="50">
        <v>366015530</v>
      </c>
      <c r="M634" s="50">
        <v>366015530</v>
      </c>
    </row>
    <row r="635" spans="1:13" ht="124.5" customHeight="1">
      <c r="A635" s="10" t="s">
        <v>90</v>
      </c>
      <c r="B635" s="42" t="s">
        <v>19</v>
      </c>
      <c r="C635" s="42" t="s">
        <v>1037</v>
      </c>
      <c r="D635" s="14" t="s">
        <v>91</v>
      </c>
      <c r="E635" s="14" t="s">
        <v>88</v>
      </c>
      <c r="F635" s="14" t="s">
        <v>50</v>
      </c>
      <c r="G635" s="72">
        <v>160</v>
      </c>
      <c r="H635" s="72">
        <v>153</v>
      </c>
      <c r="I635" s="72">
        <v>150</v>
      </c>
      <c r="J635" s="14" t="s">
        <v>92</v>
      </c>
      <c r="K635" s="50">
        <v>23962725</v>
      </c>
      <c r="L635" s="50">
        <v>22955167</v>
      </c>
      <c r="M635" s="50">
        <v>22914355.800000001</v>
      </c>
    </row>
    <row r="636" spans="1:13" ht="124.5" customHeight="1">
      <c r="A636" s="10" t="s">
        <v>93</v>
      </c>
      <c r="B636" s="42" t="s">
        <v>19</v>
      </c>
      <c r="C636" s="42" t="s">
        <v>1037</v>
      </c>
      <c r="D636" s="14" t="s">
        <v>94</v>
      </c>
      <c r="E636" s="14" t="s">
        <v>95</v>
      </c>
      <c r="F636" s="14" t="s">
        <v>50</v>
      </c>
      <c r="G636" s="72">
        <v>125</v>
      </c>
      <c r="H636" s="72">
        <v>125</v>
      </c>
      <c r="I636" s="72">
        <v>128</v>
      </c>
      <c r="J636" s="14" t="s">
        <v>96</v>
      </c>
      <c r="K636" s="50">
        <v>561959</v>
      </c>
      <c r="L636" s="50">
        <v>561959</v>
      </c>
      <c r="M636" s="50">
        <v>561959</v>
      </c>
    </row>
    <row r="637" spans="1:13" ht="124.5" customHeight="1">
      <c r="A637" s="10" t="s">
        <v>97</v>
      </c>
      <c r="B637" s="42" t="s">
        <v>19</v>
      </c>
      <c r="C637" s="42" t="s">
        <v>98</v>
      </c>
      <c r="D637" s="14" t="s">
        <v>99</v>
      </c>
      <c r="E637" s="14" t="s">
        <v>88</v>
      </c>
      <c r="F637" s="14" t="s">
        <v>50</v>
      </c>
      <c r="G637" s="72">
        <v>2400</v>
      </c>
      <c r="H637" s="72">
        <v>2400</v>
      </c>
      <c r="I637" s="72">
        <v>2412</v>
      </c>
      <c r="J637" s="14" t="s">
        <v>100</v>
      </c>
      <c r="K637" s="50">
        <v>103523885</v>
      </c>
      <c r="L637" s="50">
        <v>107187123</v>
      </c>
      <c r="M637" s="50">
        <v>107187123</v>
      </c>
    </row>
    <row r="638" spans="1:13" ht="132.75" customHeight="1">
      <c r="A638" s="10" t="s">
        <v>43</v>
      </c>
      <c r="B638" s="42" t="s">
        <v>19</v>
      </c>
      <c r="C638" s="42" t="s">
        <v>98</v>
      </c>
      <c r="D638" s="14" t="s">
        <v>101</v>
      </c>
      <c r="E638" s="14" t="s">
        <v>95</v>
      </c>
      <c r="F638" s="14" t="s">
        <v>50</v>
      </c>
      <c r="G638" s="72">
        <v>150</v>
      </c>
      <c r="H638" s="72">
        <v>150</v>
      </c>
      <c r="I638" s="72">
        <v>154</v>
      </c>
      <c r="J638" s="14" t="s">
        <v>102</v>
      </c>
      <c r="K638" s="50">
        <v>1659335</v>
      </c>
      <c r="L638" s="50">
        <v>1984835</v>
      </c>
      <c r="M638" s="50">
        <v>1984835</v>
      </c>
    </row>
    <row r="639" spans="1:13" ht="128.25" customHeight="1">
      <c r="A639" s="10" t="s">
        <v>103</v>
      </c>
      <c r="B639" s="42" t="s">
        <v>19</v>
      </c>
      <c r="C639" s="42" t="s">
        <v>104</v>
      </c>
      <c r="D639" s="14" t="s">
        <v>105</v>
      </c>
      <c r="E639" s="14" t="s">
        <v>88</v>
      </c>
      <c r="F639" s="14" t="s">
        <v>50</v>
      </c>
      <c r="G639" s="72">
        <v>7550</v>
      </c>
      <c r="H639" s="72">
        <v>7550</v>
      </c>
      <c r="I639" s="72">
        <v>7234</v>
      </c>
      <c r="J639" s="14" t="s">
        <v>106</v>
      </c>
      <c r="K639" s="50">
        <v>847291067</v>
      </c>
      <c r="L639" s="50">
        <v>856729513</v>
      </c>
      <c r="M639" s="50">
        <v>856729513</v>
      </c>
    </row>
    <row r="640" spans="1:13" ht="135.75" customHeight="1">
      <c r="A640" s="10" t="s">
        <v>107</v>
      </c>
      <c r="B640" s="42" t="s">
        <v>19</v>
      </c>
      <c r="C640" s="42" t="s">
        <v>104</v>
      </c>
      <c r="D640" s="14" t="s">
        <v>108</v>
      </c>
      <c r="E640" s="14" t="s">
        <v>95</v>
      </c>
      <c r="F640" s="14" t="s">
        <v>50</v>
      </c>
      <c r="G640" s="72">
        <v>990</v>
      </c>
      <c r="H640" s="72">
        <v>990</v>
      </c>
      <c r="I640" s="72">
        <v>1000</v>
      </c>
      <c r="J640" s="14" t="s">
        <v>109</v>
      </c>
      <c r="K640" s="50">
        <v>27618311</v>
      </c>
      <c r="L640" s="50">
        <v>34283940</v>
      </c>
      <c r="M640" s="50">
        <v>34283940</v>
      </c>
    </row>
    <row r="641" spans="1:13" ht="110.25" customHeight="1">
      <c r="A641" s="10" t="s">
        <v>110</v>
      </c>
      <c r="B641" s="42" t="s">
        <v>19</v>
      </c>
      <c r="C641" s="42" t="s">
        <v>74</v>
      </c>
      <c r="D641" s="14" t="s">
        <v>75</v>
      </c>
      <c r="E641" s="14" t="s">
        <v>76</v>
      </c>
      <c r="F641" s="14" t="s">
        <v>50</v>
      </c>
      <c r="G641" s="72">
        <v>303</v>
      </c>
      <c r="H641" s="72">
        <v>303</v>
      </c>
      <c r="I641" s="72">
        <v>300</v>
      </c>
      <c r="J641" s="14" t="s">
        <v>106</v>
      </c>
      <c r="K641" s="50">
        <v>48505071</v>
      </c>
      <c r="L641" s="50">
        <v>48505071</v>
      </c>
      <c r="M641" s="50">
        <f>L641</f>
        <v>48505071</v>
      </c>
    </row>
    <row r="642" spans="1:13" ht="150">
      <c r="A642" s="10" t="s">
        <v>111</v>
      </c>
      <c r="B642" s="42" t="s">
        <v>19</v>
      </c>
      <c r="C642" s="42" t="s">
        <v>112</v>
      </c>
      <c r="D642" s="14" t="s">
        <v>113</v>
      </c>
      <c r="E642" s="14" t="s">
        <v>88</v>
      </c>
      <c r="F642" s="14" t="s">
        <v>50</v>
      </c>
      <c r="G642" s="72">
        <v>100</v>
      </c>
      <c r="H642" s="72">
        <v>99</v>
      </c>
      <c r="I642" s="72">
        <v>138</v>
      </c>
      <c r="J642" s="14" t="s">
        <v>114</v>
      </c>
      <c r="K642" s="50">
        <v>4950506</v>
      </c>
      <c r="L642" s="50">
        <v>10641674</v>
      </c>
      <c r="M642" s="50">
        <v>10641674.34</v>
      </c>
    </row>
    <row r="643" spans="1:13" ht="37.5">
      <c r="A643" s="10" t="s">
        <v>115</v>
      </c>
      <c r="B643" s="42" t="s">
        <v>19</v>
      </c>
      <c r="C643" s="42" t="s">
        <v>116</v>
      </c>
      <c r="D643" s="14" t="s">
        <v>117</v>
      </c>
      <c r="E643" s="14" t="s">
        <v>118</v>
      </c>
      <c r="F643" s="14" t="s">
        <v>50</v>
      </c>
      <c r="G643" s="72">
        <v>37975</v>
      </c>
      <c r="H643" s="72">
        <v>40428</v>
      </c>
      <c r="I643" s="72">
        <v>42586</v>
      </c>
      <c r="J643" s="14" t="s">
        <v>119</v>
      </c>
      <c r="K643" s="50">
        <f>63798791+10054016</f>
        <v>73852807</v>
      </c>
      <c r="L643" s="50">
        <v>86405608</v>
      </c>
      <c r="M643" s="50">
        <f>L643-0.41</f>
        <v>86405607.590000004</v>
      </c>
    </row>
    <row r="644" spans="1:13" ht="125.25" customHeight="1">
      <c r="A644" s="10" t="s">
        <v>120</v>
      </c>
      <c r="B644" s="42" t="s">
        <v>19</v>
      </c>
      <c r="C644" s="42" t="s">
        <v>121</v>
      </c>
      <c r="D644" s="14" t="s">
        <v>122</v>
      </c>
      <c r="E644" s="14" t="s">
        <v>88</v>
      </c>
      <c r="F644" s="14" t="s">
        <v>50</v>
      </c>
      <c r="G644" s="72">
        <v>620</v>
      </c>
      <c r="H644" s="72">
        <v>618</v>
      </c>
      <c r="I644" s="72">
        <v>609</v>
      </c>
      <c r="J644" s="14" t="s">
        <v>114</v>
      </c>
      <c r="K644" s="50">
        <v>10193101</v>
      </c>
      <c r="L644" s="50">
        <v>12448814</v>
      </c>
      <c r="M644" s="50">
        <v>12448813.58</v>
      </c>
    </row>
    <row r="645" spans="1:13" ht="37.5">
      <c r="A645" s="10" t="s">
        <v>123</v>
      </c>
      <c r="B645" s="42" t="s">
        <v>19</v>
      </c>
      <c r="C645" s="42" t="s">
        <v>124</v>
      </c>
      <c r="D645" s="14" t="s">
        <v>125</v>
      </c>
      <c r="E645" s="14" t="s">
        <v>126</v>
      </c>
      <c r="F645" s="14" t="s">
        <v>50</v>
      </c>
      <c r="G645" s="72">
        <v>650</v>
      </c>
      <c r="H645" s="72">
        <v>650</v>
      </c>
      <c r="I645" s="72">
        <v>651</v>
      </c>
      <c r="J645" s="14" t="s">
        <v>114</v>
      </c>
      <c r="K645" s="50">
        <v>604932</v>
      </c>
      <c r="L645" s="50">
        <v>604932</v>
      </c>
      <c r="M645" s="50">
        <f t="shared" ref="M645:M656" si="3">L645</f>
        <v>604932</v>
      </c>
    </row>
    <row r="646" spans="1:13" ht="100.5" customHeight="1">
      <c r="A646" s="10" t="s">
        <v>127</v>
      </c>
      <c r="B646" s="42" t="s">
        <v>19</v>
      </c>
      <c r="C646" s="42" t="s">
        <v>128</v>
      </c>
      <c r="D646" s="14" t="s">
        <v>129</v>
      </c>
      <c r="E646" s="14" t="s">
        <v>88</v>
      </c>
      <c r="F646" s="14" t="s">
        <v>50</v>
      </c>
      <c r="G646" s="72">
        <v>3772</v>
      </c>
      <c r="H646" s="72">
        <v>3772</v>
      </c>
      <c r="I646" s="72">
        <v>3646</v>
      </c>
      <c r="J646" s="14" t="s">
        <v>114</v>
      </c>
      <c r="K646" s="50">
        <v>158189002</v>
      </c>
      <c r="L646" s="50">
        <v>147048665</v>
      </c>
      <c r="M646" s="50">
        <f>153484128</f>
        <v>153484128</v>
      </c>
    </row>
    <row r="647" spans="1:13" ht="93.75">
      <c r="A647" s="10" t="s">
        <v>130</v>
      </c>
      <c r="B647" s="42" t="s">
        <v>19</v>
      </c>
      <c r="C647" s="42" t="s">
        <v>131</v>
      </c>
      <c r="D647" s="14" t="s">
        <v>132</v>
      </c>
      <c r="E647" s="14" t="s">
        <v>133</v>
      </c>
      <c r="F647" s="14" t="s">
        <v>50</v>
      </c>
      <c r="G647" s="72">
        <v>0</v>
      </c>
      <c r="H647" s="72">
        <v>3</v>
      </c>
      <c r="I647" s="72">
        <v>3</v>
      </c>
      <c r="J647" s="14" t="s">
        <v>134</v>
      </c>
      <c r="K647" s="50">
        <v>0</v>
      </c>
      <c r="L647" s="50">
        <v>147849</v>
      </c>
      <c r="M647" s="50">
        <v>147849</v>
      </c>
    </row>
    <row r="648" spans="1:13" ht="93.75">
      <c r="A648" s="10" t="s">
        <v>135</v>
      </c>
      <c r="B648" s="42" t="s">
        <v>19</v>
      </c>
      <c r="C648" s="42" t="s">
        <v>136</v>
      </c>
      <c r="D648" s="14" t="s">
        <v>137</v>
      </c>
      <c r="E648" s="14" t="s">
        <v>133</v>
      </c>
      <c r="F648" s="14" t="s">
        <v>50</v>
      </c>
      <c r="G648" s="72">
        <v>0</v>
      </c>
      <c r="H648" s="72">
        <v>1</v>
      </c>
      <c r="I648" s="72">
        <v>1</v>
      </c>
      <c r="J648" s="14" t="s">
        <v>134</v>
      </c>
      <c r="K648" s="50">
        <v>0</v>
      </c>
      <c r="L648" s="50">
        <v>1007558</v>
      </c>
      <c r="M648" s="50">
        <v>1007558</v>
      </c>
    </row>
    <row r="649" spans="1:13" ht="93.75">
      <c r="A649" s="10" t="s">
        <v>138</v>
      </c>
      <c r="B649" s="42" t="s">
        <v>19</v>
      </c>
      <c r="C649" s="42" t="s">
        <v>139</v>
      </c>
      <c r="D649" s="14" t="s">
        <v>140</v>
      </c>
      <c r="E649" s="14" t="s">
        <v>133</v>
      </c>
      <c r="F649" s="14" t="s">
        <v>50</v>
      </c>
      <c r="G649" s="72">
        <v>195</v>
      </c>
      <c r="H649" s="72">
        <v>195</v>
      </c>
      <c r="I649" s="72">
        <v>195</v>
      </c>
      <c r="J649" s="14" t="s">
        <v>141</v>
      </c>
      <c r="K649" s="50">
        <v>25809054</v>
      </c>
      <c r="L649" s="50">
        <v>25809054</v>
      </c>
      <c r="M649" s="50">
        <v>25809054</v>
      </c>
    </row>
    <row r="650" spans="1:13" ht="93.75">
      <c r="A650" s="10" t="s">
        <v>142</v>
      </c>
      <c r="B650" s="42" t="s">
        <v>19</v>
      </c>
      <c r="C650" s="42" t="s">
        <v>131</v>
      </c>
      <c r="D650" s="14" t="s">
        <v>143</v>
      </c>
      <c r="E650" s="14" t="s">
        <v>133</v>
      </c>
      <c r="F650" s="14" t="s">
        <v>50</v>
      </c>
      <c r="G650" s="72">
        <v>5</v>
      </c>
      <c r="H650" s="72">
        <v>5</v>
      </c>
      <c r="I650" s="72">
        <v>5</v>
      </c>
      <c r="J650" s="14" t="s">
        <v>141</v>
      </c>
      <c r="K650" s="50">
        <v>4066470</v>
      </c>
      <c r="L650" s="50">
        <v>4066470</v>
      </c>
      <c r="M650" s="50">
        <v>4066470</v>
      </c>
    </row>
    <row r="651" spans="1:13" ht="93.75">
      <c r="A651" s="10" t="s">
        <v>144</v>
      </c>
      <c r="B651" s="42" t="s">
        <v>19</v>
      </c>
      <c r="C651" s="42" t="s">
        <v>145</v>
      </c>
      <c r="D651" s="14" t="s">
        <v>146</v>
      </c>
      <c r="E651" s="14" t="s">
        <v>133</v>
      </c>
      <c r="F651" s="14" t="s">
        <v>50</v>
      </c>
      <c r="G651" s="72">
        <v>15</v>
      </c>
      <c r="H651" s="72">
        <v>15</v>
      </c>
      <c r="I651" s="72">
        <v>15</v>
      </c>
      <c r="J651" s="14" t="s">
        <v>141</v>
      </c>
      <c r="K651" s="50">
        <v>1104141</v>
      </c>
      <c r="L651" s="50">
        <v>1104141</v>
      </c>
      <c r="M651" s="50">
        <v>1104141</v>
      </c>
    </row>
    <row r="652" spans="1:13" ht="93.75">
      <c r="A652" s="10" t="s">
        <v>147</v>
      </c>
      <c r="B652" s="42" t="s">
        <v>19</v>
      </c>
      <c r="C652" s="42" t="s">
        <v>145</v>
      </c>
      <c r="D652" s="14" t="s">
        <v>148</v>
      </c>
      <c r="E652" s="14" t="s">
        <v>133</v>
      </c>
      <c r="F652" s="14" t="s">
        <v>50</v>
      </c>
      <c r="G652" s="72">
        <v>82</v>
      </c>
      <c r="H652" s="72">
        <v>82</v>
      </c>
      <c r="I652" s="72">
        <v>82</v>
      </c>
      <c r="J652" s="14" t="s">
        <v>141</v>
      </c>
      <c r="K652" s="50">
        <v>8866379</v>
      </c>
      <c r="L652" s="50">
        <v>8866379</v>
      </c>
      <c r="M652" s="50">
        <v>8866379</v>
      </c>
    </row>
    <row r="653" spans="1:13" ht="75">
      <c r="A653" s="10" t="s">
        <v>149</v>
      </c>
      <c r="B653" s="42" t="s">
        <v>19</v>
      </c>
      <c r="C653" s="42" t="s">
        <v>150</v>
      </c>
      <c r="D653" s="14" t="s">
        <v>151</v>
      </c>
      <c r="E653" s="14" t="s">
        <v>133</v>
      </c>
      <c r="F653" s="14" t="s">
        <v>50</v>
      </c>
      <c r="G653" s="72">
        <v>51</v>
      </c>
      <c r="H653" s="72">
        <v>51</v>
      </c>
      <c r="I653" s="72">
        <v>51</v>
      </c>
      <c r="J653" s="14" t="s">
        <v>141</v>
      </c>
      <c r="K653" s="50">
        <v>10582890</v>
      </c>
      <c r="L653" s="50">
        <v>10582890</v>
      </c>
      <c r="M653" s="50">
        <v>10582890</v>
      </c>
    </row>
    <row r="654" spans="1:13" ht="75">
      <c r="A654" s="10" t="s">
        <v>152</v>
      </c>
      <c r="B654" s="42" t="s">
        <v>19</v>
      </c>
      <c r="C654" s="42" t="s">
        <v>150</v>
      </c>
      <c r="D654" s="14" t="s">
        <v>153</v>
      </c>
      <c r="E654" s="14" t="s">
        <v>133</v>
      </c>
      <c r="F654" s="14" t="s">
        <v>50</v>
      </c>
      <c r="G654" s="72">
        <v>4</v>
      </c>
      <c r="H654" s="72">
        <v>4</v>
      </c>
      <c r="I654" s="72">
        <v>4</v>
      </c>
      <c r="J654" s="14" t="s">
        <v>141</v>
      </c>
      <c r="K654" s="50">
        <v>924063</v>
      </c>
      <c r="L654" s="50">
        <v>924063</v>
      </c>
      <c r="M654" s="50">
        <v>924063</v>
      </c>
    </row>
    <row r="655" spans="1:13" ht="56.25">
      <c r="A655" s="10" t="s">
        <v>154</v>
      </c>
      <c r="B655" s="42" t="s">
        <v>19</v>
      </c>
      <c r="C655" s="42" t="s">
        <v>155</v>
      </c>
      <c r="D655" s="14" t="s">
        <v>156</v>
      </c>
      <c r="E655" s="14" t="s">
        <v>157</v>
      </c>
      <c r="F655" s="14" t="s">
        <v>50</v>
      </c>
      <c r="G655" s="72">
        <v>12000</v>
      </c>
      <c r="H655" s="72">
        <v>12000</v>
      </c>
      <c r="I655" s="72">
        <v>11980</v>
      </c>
      <c r="J655" s="14" t="s">
        <v>158</v>
      </c>
      <c r="K655" s="50">
        <v>201953903</v>
      </c>
      <c r="L655" s="50">
        <v>213538384</v>
      </c>
      <c r="M655" s="50">
        <v>217061384</v>
      </c>
    </row>
    <row r="656" spans="1:13" ht="139.5" customHeight="1">
      <c r="A656" s="10" t="s">
        <v>159</v>
      </c>
      <c r="B656" s="42" t="s">
        <v>19</v>
      </c>
      <c r="C656" s="42" t="s">
        <v>160</v>
      </c>
      <c r="D656" s="14" t="s">
        <v>161</v>
      </c>
      <c r="E656" s="14" t="s">
        <v>162</v>
      </c>
      <c r="F656" s="14" t="s">
        <v>50</v>
      </c>
      <c r="G656" s="72">
        <v>450</v>
      </c>
      <c r="H656" s="72">
        <v>450</v>
      </c>
      <c r="I656" s="72">
        <v>552</v>
      </c>
      <c r="J656" s="14" t="s">
        <v>163</v>
      </c>
      <c r="K656" s="50">
        <v>13358738</v>
      </c>
      <c r="L656" s="50">
        <v>13809477</v>
      </c>
      <c r="M656" s="50">
        <f t="shared" si="3"/>
        <v>13809477</v>
      </c>
    </row>
    <row r="657" spans="1:13" ht="37.5">
      <c r="A657" s="10" t="s">
        <v>164</v>
      </c>
      <c r="B657" s="42" t="s">
        <v>19</v>
      </c>
      <c r="C657" s="42" t="s">
        <v>165</v>
      </c>
      <c r="D657" s="14" t="s">
        <v>166</v>
      </c>
      <c r="E657" s="14" t="s">
        <v>167</v>
      </c>
      <c r="F657" s="14" t="s">
        <v>50</v>
      </c>
      <c r="G657" s="72">
        <v>85152</v>
      </c>
      <c r="H657" s="72">
        <v>81772</v>
      </c>
      <c r="I657" s="72">
        <v>86879</v>
      </c>
      <c r="J657" s="14" t="s">
        <v>168</v>
      </c>
      <c r="K657" s="50">
        <v>162921377</v>
      </c>
      <c r="L657" s="50">
        <v>171358020</v>
      </c>
      <c r="M657" s="50">
        <v>173823710.38999999</v>
      </c>
    </row>
    <row r="658" spans="1:13" ht="37.5">
      <c r="A658" s="10" t="s">
        <v>169</v>
      </c>
      <c r="B658" s="42" t="s">
        <v>19</v>
      </c>
      <c r="C658" s="42" t="s">
        <v>165</v>
      </c>
      <c r="D658" s="14" t="s">
        <v>170</v>
      </c>
      <c r="E658" s="14" t="s">
        <v>171</v>
      </c>
      <c r="F658" s="14" t="s">
        <v>50</v>
      </c>
      <c r="G658" s="72">
        <v>7850</v>
      </c>
      <c r="H658" s="72">
        <v>8392</v>
      </c>
      <c r="I658" s="72">
        <v>8667</v>
      </c>
      <c r="J658" s="14" t="s">
        <v>172</v>
      </c>
      <c r="K658" s="50">
        <f>7264611+5092714</f>
        <v>12357325</v>
      </c>
      <c r="L658" s="50">
        <v>6862910</v>
      </c>
      <c r="M658" s="50">
        <f>L658</f>
        <v>6862910</v>
      </c>
    </row>
    <row r="659" spans="1:13" ht="37.5">
      <c r="A659" s="10" t="s">
        <v>173</v>
      </c>
      <c r="B659" s="42" t="s">
        <v>19</v>
      </c>
      <c r="C659" s="42" t="s">
        <v>165</v>
      </c>
      <c r="D659" s="14" t="s">
        <v>174</v>
      </c>
      <c r="E659" s="14" t="s">
        <v>175</v>
      </c>
      <c r="F659" s="14" t="s">
        <v>50</v>
      </c>
      <c r="G659" s="72">
        <v>8644</v>
      </c>
      <c r="H659" s="72">
        <v>8517</v>
      </c>
      <c r="I659" s="72">
        <v>8502</v>
      </c>
      <c r="J659" s="14" t="s">
        <v>172</v>
      </c>
      <c r="K659" s="50">
        <v>11118908</v>
      </c>
      <c r="L659" s="50">
        <v>19316582</v>
      </c>
      <c r="M659" s="50">
        <f>L659-4388</f>
        <v>19312194</v>
      </c>
    </row>
    <row r="660" spans="1:13" ht="37.5">
      <c r="A660" s="10" t="s">
        <v>176</v>
      </c>
      <c r="B660" s="42" t="s">
        <v>19</v>
      </c>
      <c r="C660" s="42" t="s">
        <v>165</v>
      </c>
      <c r="D660" s="14" t="s">
        <v>166</v>
      </c>
      <c r="E660" s="14" t="s">
        <v>167</v>
      </c>
      <c r="F660" s="14" t="s">
        <v>50</v>
      </c>
      <c r="G660" s="72">
        <v>613</v>
      </c>
      <c r="H660" s="72">
        <v>513</v>
      </c>
      <c r="I660" s="72">
        <v>511</v>
      </c>
      <c r="J660" s="14" t="s">
        <v>177</v>
      </c>
      <c r="K660" s="50">
        <v>1139495</v>
      </c>
      <c r="L660" s="50">
        <v>1348825</v>
      </c>
      <c r="M660" s="50">
        <v>1204612.92</v>
      </c>
    </row>
    <row r="661" spans="1:13" ht="56.25">
      <c r="A661" s="10" t="s">
        <v>178</v>
      </c>
      <c r="B661" s="42" t="s">
        <v>19</v>
      </c>
      <c r="C661" s="42" t="s">
        <v>179</v>
      </c>
      <c r="D661" s="14" t="s">
        <v>180</v>
      </c>
      <c r="E661" s="14" t="s">
        <v>181</v>
      </c>
      <c r="F661" s="14" t="s">
        <v>50</v>
      </c>
      <c r="G661" s="72">
        <v>348120</v>
      </c>
      <c r="H661" s="72">
        <v>289440</v>
      </c>
      <c r="I661" s="72">
        <v>287316</v>
      </c>
      <c r="J661" s="14" t="s">
        <v>182</v>
      </c>
      <c r="K661" s="50">
        <v>4013730</v>
      </c>
      <c r="L661" s="50">
        <v>4143930</v>
      </c>
      <c r="M661" s="50">
        <v>4143930</v>
      </c>
    </row>
    <row r="662" spans="1:13" ht="56.25">
      <c r="A662" s="10" t="s">
        <v>183</v>
      </c>
      <c r="B662" s="42" t="s">
        <v>19</v>
      </c>
      <c r="C662" s="42" t="s">
        <v>184</v>
      </c>
      <c r="D662" s="14" t="s">
        <v>185</v>
      </c>
      <c r="E662" s="14" t="s">
        <v>181</v>
      </c>
      <c r="F662" s="14" t="s">
        <v>50</v>
      </c>
      <c r="G662" s="72">
        <v>58680</v>
      </c>
      <c r="H662" s="72">
        <v>58680</v>
      </c>
      <c r="I662" s="72">
        <v>57600</v>
      </c>
      <c r="J662" s="14" t="s">
        <v>182</v>
      </c>
      <c r="K662" s="50">
        <v>813729</v>
      </c>
      <c r="L662" s="50">
        <v>943929</v>
      </c>
      <c r="M662" s="50">
        <v>943929</v>
      </c>
    </row>
    <row r="663" spans="1:13" ht="48.75" customHeight="1">
      <c r="A663" s="10" t="s">
        <v>186</v>
      </c>
      <c r="B663" s="42" t="s">
        <v>19</v>
      </c>
      <c r="C663" s="42" t="s">
        <v>187</v>
      </c>
      <c r="D663" s="14" t="s">
        <v>188</v>
      </c>
      <c r="E663" s="14" t="s">
        <v>181</v>
      </c>
      <c r="F663" s="14" t="s">
        <v>50</v>
      </c>
      <c r="G663" s="72">
        <v>7560</v>
      </c>
      <c r="H663" s="72">
        <v>7560</v>
      </c>
      <c r="I663" s="72">
        <v>8890</v>
      </c>
      <c r="J663" s="14" t="s">
        <v>182</v>
      </c>
      <c r="K663" s="50">
        <v>347341</v>
      </c>
      <c r="L663" s="50">
        <v>347341</v>
      </c>
      <c r="M663" s="50">
        <v>347341</v>
      </c>
    </row>
    <row r="664" spans="1:13" ht="37.5">
      <c r="A664" s="10" t="s">
        <v>189</v>
      </c>
      <c r="B664" s="42" t="s">
        <v>19</v>
      </c>
      <c r="C664" s="42" t="s">
        <v>190</v>
      </c>
      <c r="D664" s="14" t="s">
        <v>191</v>
      </c>
      <c r="E664" s="14" t="s">
        <v>76</v>
      </c>
      <c r="F664" s="14" t="s">
        <v>50</v>
      </c>
      <c r="G664" s="72">
        <v>25000</v>
      </c>
      <c r="H664" s="72">
        <v>25000</v>
      </c>
      <c r="I664" s="72">
        <v>25821</v>
      </c>
      <c r="J664" s="14" t="s">
        <v>192</v>
      </c>
      <c r="K664" s="50">
        <v>120901862</v>
      </c>
      <c r="L664" s="50">
        <v>131057000</v>
      </c>
      <c r="M664" s="50">
        <v>131057000</v>
      </c>
    </row>
    <row r="665" spans="1:13" ht="56.25">
      <c r="A665" s="10" t="s">
        <v>193</v>
      </c>
      <c r="B665" s="42" t="s">
        <v>19</v>
      </c>
      <c r="C665" s="42" t="s">
        <v>194</v>
      </c>
      <c r="D665" s="14" t="s">
        <v>195</v>
      </c>
      <c r="E665" s="14" t="s">
        <v>196</v>
      </c>
      <c r="F665" s="14" t="s">
        <v>50</v>
      </c>
      <c r="G665" s="72">
        <v>70080</v>
      </c>
      <c r="H665" s="72">
        <v>70080</v>
      </c>
      <c r="I665" s="72">
        <v>70080</v>
      </c>
      <c r="J665" s="14" t="s">
        <v>192</v>
      </c>
      <c r="K665" s="50">
        <v>29226457</v>
      </c>
      <c r="L665" s="50">
        <v>22582619</v>
      </c>
      <c r="M665" s="50">
        <v>22582619</v>
      </c>
    </row>
    <row r="666" spans="1:13" ht="37.5">
      <c r="A666" s="10" t="s">
        <v>197</v>
      </c>
      <c r="B666" s="42" t="s">
        <v>19</v>
      </c>
      <c r="C666" s="42" t="s">
        <v>198</v>
      </c>
      <c r="D666" s="14" t="s">
        <v>199</v>
      </c>
      <c r="E666" s="14" t="s">
        <v>200</v>
      </c>
      <c r="F666" s="14" t="s">
        <v>50</v>
      </c>
      <c r="G666" s="72">
        <v>68</v>
      </c>
      <c r="H666" s="72">
        <v>68</v>
      </c>
      <c r="I666" s="72">
        <v>68</v>
      </c>
      <c r="J666" s="14" t="s">
        <v>201</v>
      </c>
      <c r="K666" s="50">
        <v>21608986</v>
      </c>
      <c r="L666" s="50">
        <v>23963383</v>
      </c>
      <c r="M666" s="50">
        <v>23963383</v>
      </c>
    </row>
    <row r="667" spans="1:13" ht="120.75" customHeight="1">
      <c r="A667" s="10" t="s">
        <v>202</v>
      </c>
      <c r="B667" s="42" t="s">
        <v>19</v>
      </c>
      <c r="C667" s="42" t="s">
        <v>203</v>
      </c>
      <c r="D667" s="14" t="s">
        <v>204</v>
      </c>
      <c r="E667" s="14" t="s">
        <v>205</v>
      </c>
      <c r="F667" s="14" t="s">
        <v>50</v>
      </c>
      <c r="G667" s="72">
        <v>1500</v>
      </c>
      <c r="H667" s="72">
        <v>1500</v>
      </c>
      <c r="I667" s="72">
        <v>1469</v>
      </c>
      <c r="J667" s="14" t="s">
        <v>201</v>
      </c>
      <c r="K667" s="50">
        <v>2745633</v>
      </c>
      <c r="L667" s="50">
        <v>2745633</v>
      </c>
      <c r="M667" s="50">
        <v>2745633</v>
      </c>
    </row>
    <row r="668" spans="1:13" ht="138.75" customHeight="1">
      <c r="A668" s="10" t="s">
        <v>206</v>
      </c>
      <c r="B668" s="42" t="s">
        <v>19</v>
      </c>
      <c r="C668" s="42" t="s">
        <v>160</v>
      </c>
      <c r="D668" s="14" t="s">
        <v>161</v>
      </c>
      <c r="E668" s="14" t="s">
        <v>162</v>
      </c>
      <c r="F668" s="14" t="s">
        <v>50</v>
      </c>
      <c r="G668" s="72">
        <v>7750</v>
      </c>
      <c r="H668" s="5">
        <v>7750</v>
      </c>
      <c r="I668" s="5">
        <v>8684</v>
      </c>
      <c r="J668" s="14" t="s">
        <v>207</v>
      </c>
      <c r="K668" s="50">
        <v>72661809</v>
      </c>
      <c r="L668" s="50">
        <v>104181923</v>
      </c>
      <c r="M668" s="50">
        <v>104181923</v>
      </c>
    </row>
    <row r="669" spans="1:13" ht="75">
      <c r="A669" s="10" t="s">
        <v>208</v>
      </c>
      <c r="B669" s="42" t="s">
        <v>19</v>
      </c>
      <c r="C669" s="42" t="s">
        <v>209</v>
      </c>
      <c r="D669" s="14" t="s">
        <v>210</v>
      </c>
      <c r="E669" s="14" t="s">
        <v>211</v>
      </c>
      <c r="F669" s="14" t="s">
        <v>50</v>
      </c>
      <c r="G669" s="72">
        <v>50</v>
      </c>
      <c r="H669" s="5">
        <v>50</v>
      </c>
      <c r="I669" s="5">
        <v>52</v>
      </c>
      <c r="J669" s="14" t="s">
        <v>212</v>
      </c>
      <c r="K669" s="50">
        <v>4717321.8</v>
      </c>
      <c r="L669" s="50">
        <v>4914612.8</v>
      </c>
      <c r="M669" s="50">
        <v>4914612.8</v>
      </c>
    </row>
    <row r="670" spans="1:13" ht="75">
      <c r="A670" s="10" t="s">
        <v>213</v>
      </c>
      <c r="B670" s="42" t="s">
        <v>19</v>
      </c>
      <c r="C670" s="42" t="s">
        <v>209</v>
      </c>
      <c r="D670" s="14" t="s">
        <v>214</v>
      </c>
      <c r="E670" s="14" t="s">
        <v>211</v>
      </c>
      <c r="F670" s="14" t="s">
        <v>50</v>
      </c>
      <c r="G670" s="72">
        <v>837</v>
      </c>
      <c r="H670" s="5">
        <v>837</v>
      </c>
      <c r="I670" s="5">
        <v>811</v>
      </c>
      <c r="J670" s="14" t="s">
        <v>212</v>
      </c>
      <c r="K670" s="50">
        <v>78967957.599999994</v>
      </c>
      <c r="L670" s="50">
        <v>82270615.599999994</v>
      </c>
      <c r="M670" s="50">
        <v>82270615.599999994</v>
      </c>
    </row>
    <row r="671" spans="1:13" ht="75">
      <c r="A671" s="10" t="s">
        <v>215</v>
      </c>
      <c r="B671" s="42" t="s">
        <v>19</v>
      </c>
      <c r="C671" s="42" t="s">
        <v>209</v>
      </c>
      <c r="D671" s="14" t="s">
        <v>216</v>
      </c>
      <c r="E671" s="14" t="s">
        <v>211</v>
      </c>
      <c r="F671" s="14" t="s">
        <v>50</v>
      </c>
      <c r="G671" s="72">
        <v>160</v>
      </c>
      <c r="H671" s="5">
        <v>160</v>
      </c>
      <c r="I671" s="5">
        <v>159</v>
      </c>
      <c r="J671" s="14" t="s">
        <v>212</v>
      </c>
      <c r="K671" s="50">
        <v>15095428.5</v>
      </c>
      <c r="L671" s="50">
        <v>15726760.539999999</v>
      </c>
      <c r="M671" s="50">
        <v>15726760.539999999</v>
      </c>
    </row>
    <row r="672" spans="1:13" ht="75">
      <c r="A672" s="10" t="s">
        <v>217</v>
      </c>
      <c r="B672" s="42" t="s">
        <v>19</v>
      </c>
      <c r="C672" s="42" t="s">
        <v>209</v>
      </c>
      <c r="D672" s="14" t="s">
        <v>218</v>
      </c>
      <c r="E672" s="14" t="s">
        <v>211</v>
      </c>
      <c r="F672" s="14" t="s">
        <v>50</v>
      </c>
      <c r="G672" s="72">
        <v>135</v>
      </c>
      <c r="H672" s="5">
        <v>135</v>
      </c>
      <c r="I672" s="5">
        <v>134</v>
      </c>
      <c r="J672" s="14" t="s">
        <v>212</v>
      </c>
      <c r="K672" s="50">
        <v>12736767</v>
      </c>
      <c r="L672" s="50">
        <v>13269454</v>
      </c>
      <c r="M672" s="50">
        <v>13269454</v>
      </c>
    </row>
    <row r="673" spans="1:13" ht="90.75" customHeight="1">
      <c r="A673" s="10" t="s">
        <v>219</v>
      </c>
      <c r="B673" s="42" t="s">
        <v>19</v>
      </c>
      <c r="C673" s="42" t="s">
        <v>209</v>
      </c>
      <c r="D673" s="14" t="s">
        <v>220</v>
      </c>
      <c r="E673" s="14" t="s">
        <v>211</v>
      </c>
      <c r="F673" s="14" t="s">
        <v>50</v>
      </c>
      <c r="G673" s="72">
        <v>227</v>
      </c>
      <c r="H673" s="5">
        <v>198</v>
      </c>
      <c r="I673" s="5">
        <v>196</v>
      </c>
      <c r="J673" s="14" t="s">
        <v>212</v>
      </c>
      <c r="K673" s="50">
        <v>21416638.100000001</v>
      </c>
      <c r="L673" s="50">
        <v>19461865.859999999</v>
      </c>
      <c r="M673" s="50">
        <v>19461865.859999999</v>
      </c>
    </row>
    <row r="674" spans="1:13" ht="84.75" customHeight="1">
      <c r="A674" s="10" t="s">
        <v>221</v>
      </c>
      <c r="B674" s="42" t="s">
        <v>19</v>
      </c>
      <c r="C674" s="42" t="s">
        <v>209</v>
      </c>
      <c r="D674" s="14" t="s">
        <v>222</v>
      </c>
      <c r="E674" s="14" t="s">
        <v>211</v>
      </c>
      <c r="F674" s="14" t="s">
        <v>50</v>
      </c>
      <c r="G674" s="72">
        <v>0</v>
      </c>
      <c r="H674" s="5">
        <v>7</v>
      </c>
      <c r="I674" s="5">
        <v>7</v>
      </c>
      <c r="J674" s="14" t="s">
        <v>212</v>
      </c>
      <c r="K674" s="50">
        <v>0</v>
      </c>
      <c r="L674" s="50">
        <v>688045.9</v>
      </c>
      <c r="M674" s="50">
        <v>688045.9</v>
      </c>
    </row>
    <row r="675" spans="1:13" ht="75">
      <c r="A675" s="10" t="s">
        <v>223</v>
      </c>
      <c r="B675" s="42" t="s">
        <v>19</v>
      </c>
      <c r="C675" s="42" t="s">
        <v>209</v>
      </c>
      <c r="D675" s="14" t="s">
        <v>224</v>
      </c>
      <c r="E675" s="14" t="s">
        <v>211</v>
      </c>
      <c r="F675" s="14" t="s">
        <v>50</v>
      </c>
      <c r="G675" s="72">
        <v>0</v>
      </c>
      <c r="H675" s="5">
        <v>22</v>
      </c>
      <c r="I675" s="5">
        <v>22</v>
      </c>
      <c r="J675" s="14" t="s">
        <v>212</v>
      </c>
      <c r="K675" s="50">
        <v>0</v>
      </c>
      <c r="L675" s="50">
        <v>2162429.2999999998</v>
      </c>
      <c r="M675" s="50">
        <v>2162429.2999999998</v>
      </c>
    </row>
    <row r="676" spans="1:13" ht="27.75" customHeight="1">
      <c r="A676" s="11">
        <v>4</v>
      </c>
      <c r="B676" s="85" t="s">
        <v>20</v>
      </c>
      <c r="C676" s="85"/>
      <c r="D676" s="85"/>
      <c r="E676" s="85"/>
      <c r="F676" s="85"/>
      <c r="G676" s="85"/>
      <c r="H676" s="85"/>
      <c r="I676" s="85"/>
      <c r="J676" s="85"/>
      <c r="K676" s="57">
        <f>SUM(K677:K699)</f>
        <v>2145617430.9999998</v>
      </c>
      <c r="L676" s="57">
        <f t="shared" ref="L676:M676" si="4">SUM(L677:L699)</f>
        <v>2282300391.9999995</v>
      </c>
      <c r="M676" s="57">
        <f t="shared" si="4"/>
        <v>2262610955</v>
      </c>
    </row>
    <row r="677" spans="1:13" ht="58.5" customHeight="1">
      <c r="A677" s="10" t="s">
        <v>1</v>
      </c>
      <c r="B677" s="42" t="s">
        <v>20</v>
      </c>
      <c r="C677" s="42" t="s">
        <v>225</v>
      </c>
      <c r="D677" s="14" t="s">
        <v>226</v>
      </c>
      <c r="E677" s="4" t="s">
        <v>227</v>
      </c>
      <c r="F677" s="14" t="s">
        <v>228</v>
      </c>
      <c r="G677" s="5">
        <v>369</v>
      </c>
      <c r="H677" s="5">
        <v>392</v>
      </c>
      <c r="I677" s="5">
        <v>394</v>
      </c>
      <c r="J677" s="10" t="s">
        <v>1019</v>
      </c>
      <c r="K677" s="50">
        <v>18747713.780000001</v>
      </c>
      <c r="L677" s="35">
        <v>21234930.579999998</v>
      </c>
      <c r="M677" s="35">
        <v>21234930.579999998</v>
      </c>
    </row>
    <row r="678" spans="1:13" ht="63.75" customHeight="1">
      <c r="A678" s="10" t="s">
        <v>4</v>
      </c>
      <c r="B678" s="42" t="s">
        <v>20</v>
      </c>
      <c r="C678" s="42" t="s">
        <v>225</v>
      </c>
      <c r="D678" s="14" t="s">
        <v>229</v>
      </c>
      <c r="E678" s="4" t="s">
        <v>227</v>
      </c>
      <c r="F678" s="14" t="s">
        <v>228</v>
      </c>
      <c r="G678" s="5">
        <v>40</v>
      </c>
      <c r="H678" s="5">
        <v>51</v>
      </c>
      <c r="I678" s="5">
        <v>51</v>
      </c>
      <c r="J678" s="10" t="s">
        <v>1019</v>
      </c>
      <c r="K678" s="50">
        <v>2128677.0499999998</v>
      </c>
      <c r="L678" s="35">
        <v>2862427.17</v>
      </c>
      <c r="M678" s="35">
        <v>2862427.17</v>
      </c>
    </row>
    <row r="679" spans="1:13" ht="70.5" customHeight="1">
      <c r="A679" s="10" t="s">
        <v>3</v>
      </c>
      <c r="B679" s="42" t="s">
        <v>20</v>
      </c>
      <c r="C679" s="42" t="s">
        <v>225</v>
      </c>
      <c r="D679" s="14" t="s">
        <v>230</v>
      </c>
      <c r="E679" s="4" t="s">
        <v>227</v>
      </c>
      <c r="F679" s="14" t="s">
        <v>228</v>
      </c>
      <c r="G679" s="5">
        <v>6287</v>
      </c>
      <c r="H679" s="5">
        <v>6020</v>
      </c>
      <c r="I679" s="5">
        <v>6037</v>
      </c>
      <c r="J679" s="10" t="s">
        <v>1019</v>
      </c>
      <c r="K679" s="35">
        <f>376034401.9+13330567.5</f>
        <v>389364969.39999998</v>
      </c>
      <c r="L679" s="35">
        <f>384437571.68+10168645.7</f>
        <v>394606217.38</v>
      </c>
      <c r="M679" s="35">
        <f>384437571.68+10168645.7</f>
        <v>394606217.38</v>
      </c>
    </row>
    <row r="680" spans="1:13" ht="61.5" customHeight="1">
      <c r="A680" s="10" t="s">
        <v>7</v>
      </c>
      <c r="B680" s="42" t="s">
        <v>20</v>
      </c>
      <c r="C680" s="42" t="s">
        <v>225</v>
      </c>
      <c r="D680" s="14" t="s">
        <v>231</v>
      </c>
      <c r="E680" s="4" t="s">
        <v>227</v>
      </c>
      <c r="F680" s="14" t="s">
        <v>228</v>
      </c>
      <c r="G680" s="5">
        <v>12035</v>
      </c>
      <c r="H680" s="5">
        <v>12328</v>
      </c>
      <c r="I680" s="5">
        <v>12218</v>
      </c>
      <c r="J680" s="10" t="s">
        <v>1019</v>
      </c>
      <c r="K680" s="50">
        <v>632497396.34000003</v>
      </c>
      <c r="L680" s="35">
        <v>690373591.76999998</v>
      </c>
      <c r="M680" s="35">
        <v>690373591.76999998</v>
      </c>
    </row>
    <row r="681" spans="1:13" ht="60" customHeight="1">
      <c r="A681" s="10" t="s">
        <v>15</v>
      </c>
      <c r="B681" s="42" t="s">
        <v>20</v>
      </c>
      <c r="C681" s="42" t="s">
        <v>225</v>
      </c>
      <c r="D681" s="14" t="s">
        <v>232</v>
      </c>
      <c r="E681" s="4" t="s">
        <v>227</v>
      </c>
      <c r="F681" s="14" t="s">
        <v>228</v>
      </c>
      <c r="G681" s="5">
        <v>41</v>
      </c>
      <c r="H681" s="5">
        <v>47</v>
      </c>
      <c r="I681" s="5">
        <v>46</v>
      </c>
      <c r="J681" s="10" t="s">
        <v>1019</v>
      </c>
      <c r="K681" s="50">
        <v>2301662.15</v>
      </c>
      <c r="L681" s="35">
        <v>2668939.42</v>
      </c>
      <c r="M681" s="35">
        <v>2668939.42</v>
      </c>
    </row>
    <row r="682" spans="1:13" ht="67.5" customHeight="1">
      <c r="A682" s="10" t="s">
        <v>2</v>
      </c>
      <c r="B682" s="42" t="s">
        <v>20</v>
      </c>
      <c r="C682" s="42" t="s">
        <v>233</v>
      </c>
      <c r="D682" s="14" t="s">
        <v>234</v>
      </c>
      <c r="E682" s="4" t="s">
        <v>227</v>
      </c>
      <c r="F682" s="14" t="s">
        <v>228</v>
      </c>
      <c r="G682" s="5">
        <v>119</v>
      </c>
      <c r="H682" s="5">
        <v>134</v>
      </c>
      <c r="I682" s="5">
        <v>135</v>
      </c>
      <c r="J682" s="10" t="s">
        <v>1019</v>
      </c>
      <c r="K682" s="35">
        <v>10818559.859999999</v>
      </c>
      <c r="L682" s="35">
        <v>13799396.59</v>
      </c>
      <c r="M682" s="35">
        <v>13799396.59</v>
      </c>
    </row>
    <row r="683" spans="1:13" ht="63" customHeight="1">
      <c r="A683" s="10" t="s">
        <v>5</v>
      </c>
      <c r="B683" s="42" t="s">
        <v>20</v>
      </c>
      <c r="C683" s="42" t="s">
        <v>233</v>
      </c>
      <c r="D683" s="14" t="s">
        <v>235</v>
      </c>
      <c r="E683" s="4" t="s">
        <v>227</v>
      </c>
      <c r="F683" s="14" t="s">
        <v>228</v>
      </c>
      <c r="G683" s="5">
        <v>180</v>
      </c>
      <c r="H683" s="5">
        <v>161</v>
      </c>
      <c r="I683" s="5">
        <v>160</v>
      </c>
      <c r="J683" s="10" t="s">
        <v>1019</v>
      </c>
      <c r="K683" s="35">
        <v>27261391.23</v>
      </c>
      <c r="L683" s="35">
        <v>24230296.5</v>
      </c>
      <c r="M683" s="35">
        <v>24230296.5</v>
      </c>
    </row>
    <row r="684" spans="1:13" ht="60.75" customHeight="1">
      <c r="A684" s="10" t="s">
        <v>6</v>
      </c>
      <c r="B684" s="42" t="s">
        <v>20</v>
      </c>
      <c r="C684" s="42" t="s">
        <v>233</v>
      </c>
      <c r="D684" s="14" t="s">
        <v>236</v>
      </c>
      <c r="E684" s="4" t="s">
        <v>227</v>
      </c>
      <c r="F684" s="14" t="s">
        <v>228</v>
      </c>
      <c r="G684" s="5">
        <v>293</v>
      </c>
      <c r="H684" s="5">
        <v>301</v>
      </c>
      <c r="I684" s="5">
        <v>301</v>
      </c>
      <c r="J684" s="10" t="s">
        <v>1019</v>
      </c>
      <c r="K684" s="35">
        <v>16555063.08</v>
      </c>
      <c r="L684" s="35">
        <v>17273743.449999999</v>
      </c>
      <c r="M684" s="35">
        <v>17273743.449999999</v>
      </c>
    </row>
    <row r="685" spans="1:13" ht="71.25" customHeight="1">
      <c r="A685" s="10" t="s">
        <v>67</v>
      </c>
      <c r="B685" s="42" t="s">
        <v>20</v>
      </c>
      <c r="C685" s="42" t="s">
        <v>233</v>
      </c>
      <c r="D685" s="14" t="s">
        <v>237</v>
      </c>
      <c r="E685" s="4" t="s">
        <v>227</v>
      </c>
      <c r="F685" s="14" t="s">
        <v>228</v>
      </c>
      <c r="G685" s="5">
        <v>1</v>
      </c>
      <c r="H685" s="5">
        <v>0</v>
      </c>
      <c r="I685" s="5">
        <v>0</v>
      </c>
      <c r="J685" s="10" t="s">
        <v>1019</v>
      </c>
      <c r="K685" s="35">
        <v>877546.15</v>
      </c>
      <c r="L685" s="35"/>
      <c r="M685" s="35"/>
    </row>
    <row r="686" spans="1:13" ht="60.75" customHeight="1">
      <c r="A686" s="10" t="s">
        <v>68</v>
      </c>
      <c r="B686" s="42" t="s">
        <v>20</v>
      </c>
      <c r="C686" s="42" t="s">
        <v>238</v>
      </c>
      <c r="D686" s="14" t="s">
        <v>239</v>
      </c>
      <c r="E686" s="4" t="s">
        <v>227</v>
      </c>
      <c r="F686" s="14" t="s">
        <v>228</v>
      </c>
      <c r="G686" s="5">
        <v>1199</v>
      </c>
      <c r="H686" s="5">
        <v>1139</v>
      </c>
      <c r="I686" s="5">
        <v>1135</v>
      </c>
      <c r="J686" s="10" t="s">
        <v>1020</v>
      </c>
      <c r="K686" s="50">
        <v>502636581.56</v>
      </c>
      <c r="L686" s="50">
        <v>524578244.73000002</v>
      </c>
      <c r="M686" s="50">
        <v>514578244.73000002</v>
      </c>
    </row>
    <row r="687" spans="1:13" ht="66.75" customHeight="1">
      <c r="A687" s="10" t="s">
        <v>69</v>
      </c>
      <c r="B687" s="42" t="s">
        <v>20</v>
      </c>
      <c r="C687" s="42" t="s">
        <v>238</v>
      </c>
      <c r="D687" s="14" t="s">
        <v>240</v>
      </c>
      <c r="E687" s="4" t="s">
        <v>227</v>
      </c>
      <c r="F687" s="14" t="s">
        <v>228</v>
      </c>
      <c r="G687" s="5">
        <v>691</v>
      </c>
      <c r="H687" s="5">
        <v>718</v>
      </c>
      <c r="I687" s="5">
        <v>723</v>
      </c>
      <c r="J687" s="10" t="s">
        <v>1020</v>
      </c>
      <c r="K687" s="35">
        <f>344921959.3-13330567.5</f>
        <v>331591391.80000001</v>
      </c>
      <c r="L687" s="35">
        <f>378098419.82-10168645.7</f>
        <v>367929774.12</v>
      </c>
      <c r="M687" s="35">
        <f>368408982.82-10168645.7</f>
        <v>358240337.12</v>
      </c>
    </row>
    <row r="688" spans="1:13" ht="66.75" customHeight="1">
      <c r="A688" s="10" t="s">
        <v>70</v>
      </c>
      <c r="B688" s="42" t="s">
        <v>20</v>
      </c>
      <c r="C688" s="42" t="s">
        <v>238</v>
      </c>
      <c r="D688" s="14" t="s">
        <v>241</v>
      </c>
      <c r="E688" s="4" t="s">
        <v>227</v>
      </c>
      <c r="F688" s="14" t="s">
        <v>228</v>
      </c>
      <c r="G688" s="5">
        <v>16</v>
      </c>
      <c r="H688" s="5">
        <v>16</v>
      </c>
      <c r="I688" s="5">
        <v>16</v>
      </c>
      <c r="J688" s="10" t="s">
        <v>1020</v>
      </c>
      <c r="K688" s="50">
        <v>25067879.710000001</v>
      </c>
      <c r="L688" s="50">
        <v>25021746.719999999</v>
      </c>
      <c r="M688" s="50">
        <v>25021746.719999999</v>
      </c>
    </row>
    <row r="689" spans="1:13" ht="63" customHeight="1">
      <c r="A689" s="10" t="s">
        <v>73</v>
      </c>
      <c r="B689" s="42" t="s">
        <v>20</v>
      </c>
      <c r="C689" s="42" t="s">
        <v>238</v>
      </c>
      <c r="D689" s="14" t="s">
        <v>242</v>
      </c>
      <c r="E689" s="4" t="s">
        <v>227</v>
      </c>
      <c r="F689" s="14" t="s">
        <v>228</v>
      </c>
      <c r="G689" s="5">
        <v>47</v>
      </c>
      <c r="H689" s="5">
        <v>51</v>
      </c>
      <c r="I689" s="5">
        <v>51</v>
      </c>
      <c r="J689" s="10" t="s">
        <v>1020</v>
      </c>
      <c r="K689" s="50">
        <v>63915236.43</v>
      </c>
      <c r="L689" s="50">
        <v>65423975.729999997</v>
      </c>
      <c r="M689" s="50">
        <v>65423975.729999997</v>
      </c>
    </row>
    <row r="690" spans="1:13" ht="131.25" customHeight="1">
      <c r="A690" s="10" t="s">
        <v>77</v>
      </c>
      <c r="B690" s="42" t="s">
        <v>20</v>
      </c>
      <c r="C690" s="42" t="s">
        <v>243</v>
      </c>
      <c r="D690" s="14" t="s">
        <v>244</v>
      </c>
      <c r="E690" s="4" t="s">
        <v>227</v>
      </c>
      <c r="F690" s="14" t="s">
        <v>228</v>
      </c>
      <c r="G690" s="5">
        <v>30</v>
      </c>
      <c r="H690" s="5">
        <v>17</v>
      </c>
      <c r="I690" s="5">
        <v>18</v>
      </c>
      <c r="J690" s="69" t="s">
        <v>1020</v>
      </c>
      <c r="K690" s="50">
        <v>13330567.5</v>
      </c>
      <c r="L690" s="50">
        <v>10168645.699999999</v>
      </c>
      <c r="M690" s="50">
        <v>10168645.699999999</v>
      </c>
    </row>
    <row r="691" spans="1:13" ht="56.25">
      <c r="A691" s="10" t="s">
        <v>81</v>
      </c>
      <c r="B691" s="42" t="s">
        <v>20</v>
      </c>
      <c r="C691" s="42" t="s">
        <v>245</v>
      </c>
      <c r="D691" s="14" t="s">
        <v>246</v>
      </c>
      <c r="E691" s="4" t="s">
        <v>227</v>
      </c>
      <c r="F691" s="14" t="s">
        <v>228</v>
      </c>
      <c r="G691" s="5">
        <v>78</v>
      </c>
      <c r="H691" s="5">
        <v>62</v>
      </c>
      <c r="I691" s="5">
        <v>62</v>
      </c>
      <c r="J691" s="10" t="s">
        <v>1019</v>
      </c>
      <c r="K691" s="50">
        <v>4131086.92</v>
      </c>
      <c r="L691" s="50">
        <v>3502943.67</v>
      </c>
      <c r="M691" s="50">
        <v>3502943.67</v>
      </c>
    </row>
    <row r="692" spans="1:13" ht="79.5" customHeight="1">
      <c r="A692" s="10" t="s">
        <v>85</v>
      </c>
      <c r="B692" s="42" t="s">
        <v>20</v>
      </c>
      <c r="C692" s="42" t="s">
        <v>247</v>
      </c>
      <c r="D692" s="14" t="s">
        <v>248</v>
      </c>
      <c r="E692" s="4" t="s">
        <v>227</v>
      </c>
      <c r="F692" s="14" t="s">
        <v>228</v>
      </c>
      <c r="G692" s="5">
        <v>75</v>
      </c>
      <c r="H692" s="5">
        <v>70</v>
      </c>
      <c r="I692" s="5">
        <v>70</v>
      </c>
      <c r="J692" s="10" t="s">
        <v>1019</v>
      </c>
      <c r="K692" s="50">
        <v>4049989.77</v>
      </c>
      <c r="L692" s="50">
        <v>4029328.49</v>
      </c>
      <c r="M692" s="50">
        <v>4029328.49</v>
      </c>
    </row>
    <row r="693" spans="1:13" ht="63" customHeight="1">
      <c r="A693" s="10" t="s">
        <v>90</v>
      </c>
      <c r="B693" s="42" t="s">
        <v>20</v>
      </c>
      <c r="C693" s="42" t="s">
        <v>249</v>
      </c>
      <c r="D693" s="14" t="s">
        <v>250</v>
      </c>
      <c r="E693" s="4" t="s">
        <v>227</v>
      </c>
      <c r="F693" s="14" t="s">
        <v>228</v>
      </c>
      <c r="G693" s="5">
        <v>2</v>
      </c>
      <c r="H693" s="5">
        <v>16</v>
      </c>
      <c r="I693" s="5">
        <v>16</v>
      </c>
      <c r="J693" s="10" t="s">
        <v>1019</v>
      </c>
      <c r="K693" s="50">
        <v>118922.04</v>
      </c>
      <c r="L693" s="50">
        <v>1541757.08</v>
      </c>
      <c r="M693" s="50">
        <v>1541757.08</v>
      </c>
    </row>
    <row r="694" spans="1:13" ht="60.75" customHeight="1">
      <c r="A694" s="10" t="s">
        <v>93</v>
      </c>
      <c r="B694" s="42" t="s">
        <v>20</v>
      </c>
      <c r="C694" s="42" t="s">
        <v>251</v>
      </c>
      <c r="D694" s="14" t="s">
        <v>252</v>
      </c>
      <c r="E694" s="4" t="s">
        <v>227</v>
      </c>
      <c r="F694" s="14" t="s">
        <v>228</v>
      </c>
      <c r="G694" s="5">
        <v>11</v>
      </c>
      <c r="H694" s="5">
        <v>7</v>
      </c>
      <c r="I694" s="5">
        <v>7</v>
      </c>
      <c r="J694" s="10" t="s">
        <v>1019</v>
      </c>
      <c r="K694" s="50">
        <v>596139.12</v>
      </c>
      <c r="L694" s="50">
        <v>402999.61</v>
      </c>
      <c r="M694" s="50">
        <v>402999.61</v>
      </c>
    </row>
    <row r="695" spans="1:13" ht="131.25">
      <c r="A695" s="10" t="s">
        <v>97</v>
      </c>
      <c r="B695" s="42" t="s">
        <v>20</v>
      </c>
      <c r="C695" s="42" t="s">
        <v>253</v>
      </c>
      <c r="D695" s="14" t="s">
        <v>254</v>
      </c>
      <c r="E695" s="4" t="s">
        <v>227</v>
      </c>
      <c r="F695" s="14" t="s">
        <v>228</v>
      </c>
      <c r="G695" s="5">
        <v>1314</v>
      </c>
      <c r="H695" s="5">
        <v>1448</v>
      </c>
      <c r="I695" s="5">
        <v>1452</v>
      </c>
      <c r="J695" s="10" t="s">
        <v>1019</v>
      </c>
      <c r="K695" s="50">
        <v>71435379.079999998</v>
      </c>
      <c r="L695" s="50">
        <v>83952434.480000004</v>
      </c>
      <c r="M695" s="50">
        <v>83952434.480000004</v>
      </c>
    </row>
    <row r="696" spans="1:13" ht="60.75" customHeight="1">
      <c r="A696" s="10" t="s">
        <v>43</v>
      </c>
      <c r="B696" s="42" t="s">
        <v>20</v>
      </c>
      <c r="C696" s="42" t="s">
        <v>255</v>
      </c>
      <c r="D696" s="14" t="s">
        <v>256</v>
      </c>
      <c r="E696" s="4" t="s">
        <v>227</v>
      </c>
      <c r="F696" s="14" t="s">
        <v>228</v>
      </c>
      <c r="G696" s="5">
        <v>109</v>
      </c>
      <c r="H696" s="5">
        <v>103</v>
      </c>
      <c r="I696" s="5">
        <v>103</v>
      </c>
      <c r="J696" s="10" t="s">
        <v>1019</v>
      </c>
      <c r="K696" s="50">
        <v>7827092.8300000001</v>
      </c>
      <c r="L696" s="50">
        <v>7843433.1299999999</v>
      </c>
      <c r="M696" s="50">
        <v>7843433.1299999999</v>
      </c>
    </row>
    <row r="697" spans="1:13" ht="66" customHeight="1">
      <c r="A697" s="10" t="s">
        <v>103</v>
      </c>
      <c r="B697" s="42" t="s">
        <v>20</v>
      </c>
      <c r="C697" s="42" t="s">
        <v>257</v>
      </c>
      <c r="D697" s="14" t="s">
        <v>258</v>
      </c>
      <c r="E697" s="4" t="s">
        <v>227</v>
      </c>
      <c r="F697" s="14" t="s">
        <v>228</v>
      </c>
      <c r="G697" s="5">
        <v>94</v>
      </c>
      <c r="H697" s="5">
        <v>99</v>
      </c>
      <c r="I697" s="5">
        <v>99</v>
      </c>
      <c r="J697" s="10" t="s">
        <v>1019</v>
      </c>
      <c r="K697" s="50">
        <v>5563172.2000000002</v>
      </c>
      <c r="L697" s="50">
        <v>6036793.6799999997</v>
      </c>
      <c r="M697" s="50">
        <v>6036793.6799999997</v>
      </c>
    </row>
    <row r="698" spans="1:13" ht="69" customHeight="1">
      <c r="A698" s="10" t="s">
        <v>107</v>
      </c>
      <c r="B698" s="42" t="s">
        <v>20</v>
      </c>
      <c r="C698" s="42" t="s">
        <v>259</v>
      </c>
      <c r="D698" s="14" t="s">
        <v>260</v>
      </c>
      <c r="E698" s="4" t="s">
        <v>227</v>
      </c>
      <c r="F698" s="14" t="s">
        <v>228</v>
      </c>
      <c r="G698" s="5">
        <v>400</v>
      </c>
      <c r="H698" s="5">
        <v>400</v>
      </c>
      <c r="I698" s="5">
        <v>387</v>
      </c>
      <c r="J698" s="10" t="s">
        <v>1021</v>
      </c>
      <c r="K698" s="34">
        <v>6517240</v>
      </c>
      <c r="L698" s="34">
        <v>6517240</v>
      </c>
      <c r="M698" s="34">
        <v>6517240</v>
      </c>
    </row>
    <row r="699" spans="1:13" ht="93.75">
      <c r="A699" s="10" t="s">
        <v>110</v>
      </c>
      <c r="B699" s="42" t="s">
        <v>20</v>
      </c>
      <c r="C699" s="42" t="s">
        <v>261</v>
      </c>
      <c r="D699" s="14" t="s">
        <v>262</v>
      </c>
      <c r="E699" s="4" t="s">
        <v>227</v>
      </c>
      <c r="F699" s="14" t="s">
        <v>228</v>
      </c>
      <c r="G699" s="14">
        <v>200</v>
      </c>
      <c r="H699" s="13">
        <v>200</v>
      </c>
      <c r="I699" s="5">
        <v>200</v>
      </c>
      <c r="J699" s="10" t="s">
        <v>1022</v>
      </c>
      <c r="K699" s="35">
        <v>8283773</v>
      </c>
      <c r="L699" s="35">
        <v>8301532</v>
      </c>
      <c r="M699" s="35">
        <v>8301532</v>
      </c>
    </row>
    <row r="700" spans="1:13" ht="51" customHeight="1">
      <c r="A700" s="11">
        <v>5</v>
      </c>
      <c r="B700" s="51" t="s">
        <v>21</v>
      </c>
      <c r="C700" s="44"/>
      <c r="D700" s="12"/>
      <c r="E700" s="12"/>
      <c r="F700" s="12"/>
      <c r="G700" s="12"/>
      <c r="H700" s="12"/>
      <c r="I700" s="12"/>
      <c r="J700" s="11"/>
      <c r="K700" s="57">
        <f>SUM(K701:K719)</f>
        <v>1446357737</v>
      </c>
      <c r="L700" s="57">
        <f>SUM(L701:L719)</f>
        <v>1537496498</v>
      </c>
      <c r="M700" s="57">
        <f>SUM(M701:M719)</f>
        <v>1541860043</v>
      </c>
    </row>
    <row r="701" spans="1:13" ht="240.75" customHeight="1">
      <c r="A701" s="69" t="s">
        <v>1</v>
      </c>
      <c r="B701" s="45" t="s">
        <v>21</v>
      </c>
      <c r="C701" s="45" t="s">
        <v>576</v>
      </c>
      <c r="D701" s="14" t="s">
        <v>577</v>
      </c>
      <c r="E701" s="16" t="s">
        <v>181</v>
      </c>
      <c r="F701" s="16" t="s">
        <v>283</v>
      </c>
      <c r="G701" s="5">
        <v>1098454.58</v>
      </c>
      <c r="H701" s="5">
        <v>1086632.27</v>
      </c>
      <c r="I701" s="5">
        <v>991632.26000000013</v>
      </c>
      <c r="J701" s="76" t="s">
        <v>578</v>
      </c>
      <c r="K701" s="97">
        <v>376904561</v>
      </c>
      <c r="L701" s="97">
        <v>392210658</v>
      </c>
      <c r="M701" s="97">
        <v>394090804</v>
      </c>
    </row>
    <row r="702" spans="1:13" ht="59.25" customHeight="1">
      <c r="A702" s="69" t="s">
        <v>4</v>
      </c>
      <c r="B702" s="45" t="s">
        <v>21</v>
      </c>
      <c r="C702" s="45" t="s">
        <v>187</v>
      </c>
      <c r="D702" s="14" t="s">
        <v>573</v>
      </c>
      <c r="E702" s="16" t="s">
        <v>181</v>
      </c>
      <c r="F702" s="16" t="s">
        <v>283</v>
      </c>
      <c r="G702" s="5">
        <v>687678.74</v>
      </c>
      <c r="H702" s="5">
        <v>669301.22</v>
      </c>
      <c r="I702" s="5">
        <v>669261.22</v>
      </c>
      <c r="J702" s="76"/>
      <c r="K702" s="97"/>
      <c r="L702" s="97"/>
      <c r="M702" s="97"/>
    </row>
    <row r="703" spans="1:13" ht="339" customHeight="1">
      <c r="A703" s="69" t="s">
        <v>3</v>
      </c>
      <c r="B703" s="45" t="s">
        <v>21</v>
      </c>
      <c r="C703" s="42" t="s">
        <v>579</v>
      </c>
      <c r="D703" s="14" t="s">
        <v>580</v>
      </c>
      <c r="E703" s="14" t="s">
        <v>581</v>
      </c>
      <c r="F703" s="14" t="s">
        <v>582</v>
      </c>
      <c r="G703" s="14">
        <v>793</v>
      </c>
      <c r="H703" s="14">
        <v>793</v>
      </c>
      <c r="I703" s="14">
        <v>788</v>
      </c>
      <c r="J703" s="76" t="s">
        <v>583</v>
      </c>
      <c r="K703" s="97">
        <v>218816530</v>
      </c>
      <c r="L703" s="97">
        <v>223591619</v>
      </c>
      <c r="M703" s="97">
        <v>223943822</v>
      </c>
    </row>
    <row r="704" spans="1:13" ht="120.75" customHeight="1">
      <c r="A704" s="69" t="s">
        <v>7</v>
      </c>
      <c r="B704" s="45" t="s">
        <v>21</v>
      </c>
      <c r="C704" s="45" t="s">
        <v>576</v>
      </c>
      <c r="D704" s="14" t="s">
        <v>584</v>
      </c>
      <c r="E704" s="16" t="s">
        <v>585</v>
      </c>
      <c r="F704" s="16" t="s">
        <v>283</v>
      </c>
      <c r="G704" s="7">
        <v>14514.4</v>
      </c>
      <c r="H704" s="7">
        <v>14514.4</v>
      </c>
      <c r="I704" s="7">
        <v>14514.4</v>
      </c>
      <c r="J704" s="76"/>
      <c r="K704" s="97"/>
      <c r="L704" s="97"/>
      <c r="M704" s="97"/>
    </row>
    <row r="705" spans="1:13" ht="59.25" customHeight="1">
      <c r="A705" s="69" t="s">
        <v>15</v>
      </c>
      <c r="B705" s="45" t="s">
        <v>21</v>
      </c>
      <c r="C705" s="45" t="s">
        <v>187</v>
      </c>
      <c r="D705" s="14" t="s">
        <v>586</v>
      </c>
      <c r="E705" s="16" t="s">
        <v>181</v>
      </c>
      <c r="F705" s="16" t="s">
        <v>283</v>
      </c>
      <c r="G705" s="7">
        <v>47520</v>
      </c>
      <c r="H705" s="7">
        <v>47520</v>
      </c>
      <c r="I705" s="7">
        <v>47520</v>
      </c>
      <c r="J705" s="76"/>
      <c r="K705" s="97"/>
      <c r="L705" s="97"/>
      <c r="M705" s="97"/>
    </row>
    <row r="706" spans="1:13" ht="98.25" customHeight="1">
      <c r="A706" s="69" t="s">
        <v>2</v>
      </c>
      <c r="B706" s="45" t="s">
        <v>21</v>
      </c>
      <c r="C706" s="42" t="s">
        <v>587</v>
      </c>
      <c r="D706" s="14" t="s">
        <v>588</v>
      </c>
      <c r="E706" s="14" t="s">
        <v>589</v>
      </c>
      <c r="F706" s="14" t="s">
        <v>590</v>
      </c>
      <c r="G706" s="5">
        <v>8980</v>
      </c>
      <c r="H706" s="5">
        <v>8980</v>
      </c>
      <c r="I706" s="5">
        <v>8980</v>
      </c>
      <c r="J706" s="69" t="s">
        <v>591</v>
      </c>
      <c r="K706" s="50">
        <v>6605221</v>
      </c>
      <c r="L706" s="50">
        <v>6619108</v>
      </c>
      <c r="M706" s="50">
        <v>7285503</v>
      </c>
    </row>
    <row r="707" spans="1:13" ht="59.25" customHeight="1">
      <c r="A707" s="69" t="s">
        <v>5</v>
      </c>
      <c r="B707" s="45" t="s">
        <v>21</v>
      </c>
      <c r="C707" s="42" t="s">
        <v>592</v>
      </c>
      <c r="D707" s="14" t="s">
        <v>593</v>
      </c>
      <c r="E707" s="14" t="s">
        <v>594</v>
      </c>
      <c r="F707" s="17" t="s">
        <v>595</v>
      </c>
      <c r="G707" s="18">
        <v>617160</v>
      </c>
      <c r="H707" s="18">
        <v>617160</v>
      </c>
      <c r="I707" s="18">
        <v>666011</v>
      </c>
      <c r="J707" s="69" t="s">
        <v>596</v>
      </c>
      <c r="K707" s="23">
        <v>89860316</v>
      </c>
      <c r="L707" s="23">
        <v>89187730</v>
      </c>
      <c r="M707" s="23">
        <v>89187730</v>
      </c>
    </row>
    <row r="708" spans="1:13" ht="74.25" customHeight="1">
      <c r="A708" s="69" t="s">
        <v>6</v>
      </c>
      <c r="B708" s="45" t="s">
        <v>21</v>
      </c>
      <c r="C708" s="42" t="s">
        <v>597</v>
      </c>
      <c r="D708" s="14" t="s">
        <v>598</v>
      </c>
      <c r="E708" s="14" t="s">
        <v>599</v>
      </c>
      <c r="F708" s="17" t="s">
        <v>595</v>
      </c>
      <c r="G708" s="5">
        <v>6400</v>
      </c>
      <c r="H708" s="5">
        <v>6400</v>
      </c>
      <c r="I708" s="5">
        <v>6413</v>
      </c>
      <c r="J708" s="10" t="s">
        <v>596</v>
      </c>
      <c r="K708" s="50">
        <f>8750614+28546</f>
        <v>8779160</v>
      </c>
      <c r="L708" s="50">
        <v>8670915</v>
      </c>
      <c r="M708" s="50">
        <v>8670915</v>
      </c>
    </row>
    <row r="709" spans="1:13" ht="59.25" customHeight="1">
      <c r="A709" s="69" t="s">
        <v>67</v>
      </c>
      <c r="B709" s="45" t="s">
        <v>21</v>
      </c>
      <c r="C709" s="42" t="s">
        <v>600</v>
      </c>
      <c r="D709" s="14" t="s">
        <v>601</v>
      </c>
      <c r="E709" s="14" t="s">
        <v>599</v>
      </c>
      <c r="F709" s="14" t="s">
        <v>595</v>
      </c>
      <c r="G709" s="5">
        <v>6400</v>
      </c>
      <c r="H709" s="5">
        <v>6400</v>
      </c>
      <c r="I709" s="5">
        <v>6413</v>
      </c>
      <c r="J709" s="10" t="s">
        <v>596</v>
      </c>
      <c r="K709" s="50">
        <v>2903111</v>
      </c>
      <c r="L709" s="50">
        <v>3683942</v>
      </c>
      <c r="M709" s="50">
        <v>3683942</v>
      </c>
    </row>
    <row r="710" spans="1:13" ht="59.25" customHeight="1">
      <c r="A710" s="69" t="s">
        <v>68</v>
      </c>
      <c r="B710" s="45" t="s">
        <v>21</v>
      </c>
      <c r="C710" s="42" t="s">
        <v>602</v>
      </c>
      <c r="D710" s="14" t="s">
        <v>603</v>
      </c>
      <c r="E710" s="14" t="s">
        <v>604</v>
      </c>
      <c r="F710" s="14" t="s">
        <v>582</v>
      </c>
      <c r="G710" s="5">
        <v>684250</v>
      </c>
      <c r="H710" s="5">
        <v>684250</v>
      </c>
      <c r="I710" s="5">
        <v>1052950</v>
      </c>
      <c r="J710" s="10" t="s">
        <v>605</v>
      </c>
      <c r="K710" s="50">
        <v>133965505</v>
      </c>
      <c r="L710" s="50">
        <v>162017303</v>
      </c>
      <c r="M710" s="50">
        <v>162625784</v>
      </c>
    </row>
    <row r="711" spans="1:13" ht="72" customHeight="1">
      <c r="A711" s="69" t="s">
        <v>69</v>
      </c>
      <c r="B711" s="45" t="s">
        <v>21</v>
      </c>
      <c r="C711" s="42" t="s">
        <v>606</v>
      </c>
      <c r="D711" s="14" t="s">
        <v>607</v>
      </c>
      <c r="E711" s="14" t="s">
        <v>599</v>
      </c>
      <c r="F711" s="14" t="s">
        <v>595</v>
      </c>
      <c r="G711" s="5">
        <v>656619</v>
      </c>
      <c r="H711" s="5">
        <v>656619</v>
      </c>
      <c r="I711" s="5">
        <v>656583</v>
      </c>
      <c r="J711" s="10" t="s">
        <v>605</v>
      </c>
      <c r="K711" s="50">
        <v>133965505</v>
      </c>
      <c r="L711" s="50">
        <v>162017302</v>
      </c>
      <c r="M711" s="50">
        <v>162625784</v>
      </c>
    </row>
    <row r="712" spans="1:13" ht="70.5" customHeight="1">
      <c r="A712" s="69" t="s">
        <v>70</v>
      </c>
      <c r="B712" s="45" t="s">
        <v>21</v>
      </c>
      <c r="C712" s="42" t="s">
        <v>608</v>
      </c>
      <c r="D712" s="14" t="s">
        <v>609</v>
      </c>
      <c r="E712" s="14" t="s">
        <v>610</v>
      </c>
      <c r="F712" s="14" t="s">
        <v>595</v>
      </c>
      <c r="G712" s="14">
        <v>14</v>
      </c>
      <c r="H712" s="14">
        <v>14</v>
      </c>
      <c r="I712" s="14">
        <v>14</v>
      </c>
      <c r="J712" s="10" t="s">
        <v>611</v>
      </c>
      <c r="K712" s="50">
        <v>78257648</v>
      </c>
      <c r="L712" s="50">
        <v>79838241</v>
      </c>
      <c r="M712" s="50">
        <v>80086079</v>
      </c>
    </row>
    <row r="713" spans="1:13" ht="59.25" customHeight="1">
      <c r="A713" s="69" t="s">
        <v>73</v>
      </c>
      <c r="B713" s="45" t="s">
        <v>21</v>
      </c>
      <c r="C713" s="42" t="s">
        <v>612</v>
      </c>
      <c r="D713" s="14" t="s">
        <v>613</v>
      </c>
      <c r="E713" s="14" t="s">
        <v>614</v>
      </c>
      <c r="F713" s="14" t="s">
        <v>582</v>
      </c>
      <c r="G713" s="5">
        <v>222655</v>
      </c>
      <c r="H713" s="5">
        <v>222665</v>
      </c>
      <c r="I713" s="5">
        <v>215292</v>
      </c>
      <c r="J713" s="10" t="s">
        <v>615</v>
      </c>
      <c r="K713" s="50">
        <v>78257664</v>
      </c>
      <c r="L713" s="50">
        <v>77088383</v>
      </c>
      <c r="M713" s="50">
        <v>77088383</v>
      </c>
    </row>
    <row r="714" spans="1:13" ht="66.75" customHeight="1">
      <c r="A714" s="69" t="s">
        <v>77</v>
      </c>
      <c r="B714" s="45" t="s">
        <v>21</v>
      </c>
      <c r="C714" s="42" t="s">
        <v>616</v>
      </c>
      <c r="D714" s="14" t="s">
        <v>617</v>
      </c>
      <c r="E714" s="14" t="s">
        <v>618</v>
      </c>
      <c r="F714" s="14" t="s">
        <v>595</v>
      </c>
      <c r="G714" s="4">
        <v>310</v>
      </c>
      <c r="H714" s="4">
        <v>310</v>
      </c>
      <c r="I714" s="4">
        <v>402</v>
      </c>
      <c r="J714" s="10" t="s">
        <v>619</v>
      </c>
      <c r="K714" s="50">
        <v>82738575</v>
      </c>
      <c r="L714" s="50">
        <v>85864520</v>
      </c>
      <c r="M714" s="50">
        <v>85864520</v>
      </c>
    </row>
    <row r="715" spans="1:13" ht="59.25" customHeight="1">
      <c r="A715" s="69" t="s">
        <v>81</v>
      </c>
      <c r="B715" s="45" t="s">
        <v>21</v>
      </c>
      <c r="C715" s="42" t="s">
        <v>620</v>
      </c>
      <c r="D715" s="14" t="s">
        <v>621</v>
      </c>
      <c r="E715" s="14" t="s">
        <v>614</v>
      </c>
      <c r="F715" s="14" t="s">
        <v>582</v>
      </c>
      <c r="G715" s="3">
        <v>136400</v>
      </c>
      <c r="H715" s="3">
        <v>136400</v>
      </c>
      <c r="I715" s="3">
        <v>208241</v>
      </c>
      <c r="J715" s="10" t="s">
        <v>619</v>
      </c>
      <c r="K715" s="50">
        <v>119579000</v>
      </c>
      <c r="L715" s="50">
        <v>131318993</v>
      </c>
      <c r="M715" s="50">
        <v>131318993</v>
      </c>
    </row>
    <row r="716" spans="1:13" ht="59.25" customHeight="1">
      <c r="A716" s="69" t="s">
        <v>85</v>
      </c>
      <c r="B716" s="45" t="s">
        <v>21</v>
      </c>
      <c r="C716" s="42" t="s">
        <v>622</v>
      </c>
      <c r="D716" s="14" t="s">
        <v>623</v>
      </c>
      <c r="E716" s="14" t="s">
        <v>624</v>
      </c>
      <c r="F716" s="14" t="s">
        <v>595</v>
      </c>
      <c r="G716" s="14">
        <v>7400</v>
      </c>
      <c r="H716" s="14">
        <v>7400</v>
      </c>
      <c r="I716" s="14">
        <v>7215</v>
      </c>
      <c r="J716" s="10" t="s">
        <v>625</v>
      </c>
      <c r="K716" s="50">
        <v>26710802</v>
      </c>
      <c r="L716" s="50">
        <v>28282693</v>
      </c>
      <c r="M716" s="50">
        <v>28282693</v>
      </c>
    </row>
    <row r="717" spans="1:13" ht="69" customHeight="1">
      <c r="A717" s="69" t="s">
        <v>90</v>
      </c>
      <c r="B717" s="45" t="s">
        <v>21</v>
      </c>
      <c r="C717" s="42" t="s">
        <v>626</v>
      </c>
      <c r="D717" s="14" t="s">
        <v>627</v>
      </c>
      <c r="E717" s="14" t="s">
        <v>628</v>
      </c>
      <c r="F717" s="14" t="s">
        <v>595</v>
      </c>
      <c r="G717" s="14">
        <v>230</v>
      </c>
      <c r="H717" s="14">
        <v>230</v>
      </c>
      <c r="I717" s="14">
        <v>230</v>
      </c>
      <c r="J717" s="10" t="s">
        <v>629</v>
      </c>
      <c r="K717" s="50">
        <v>78035954</v>
      </c>
      <c r="L717" s="50">
        <v>87105091</v>
      </c>
      <c r="M717" s="50">
        <v>87105091</v>
      </c>
    </row>
    <row r="718" spans="1:13" ht="42.75" customHeight="1">
      <c r="A718" s="69" t="s">
        <v>93</v>
      </c>
      <c r="B718" s="45" t="s">
        <v>21</v>
      </c>
      <c r="C718" s="45" t="s">
        <v>630</v>
      </c>
      <c r="D718" s="14" t="s">
        <v>631</v>
      </c>
      <c r="E718" s="16" t="s">
        <v>632</v>
      </c>
      <c r="F718" s="14" t="s">
        <v>595</v>
      </c>
      <c r="G718" s="5">
        <v>82000</v>
      </c>
      <c r="H718" s="5">
        <v>0</v>
      </c>
      <c r="I718" s="5">
        <v>0</v>
      </c>
      <c r="J718" s="98" t="s">
        <v>633</v>
      </c>
      <c r="K718" s="50">
        <v>8782548</v>
      </c>
      <c r="L718" s="50">
        <v>0</v>
      </c>
      <c r="M718" s="50">
        <v>0</v>
      </c>
    </row>
    <row r="719" spans="1:13" ht="47.25" customHeight="1">
      <c r="A719" s="69" t="s">
        <v>97</v>
      </c>
      <c r="B719" s="45" t="s">
        <v>21</v>
      </c>
      <c r="C719" s="45" t="s">
        <v>634</v>
      </c>
      <c r="D719" s="14" t="s">
        <v>635</v>
      </c>
      <c r="E719" s="16" t="s">
        <v>636</v>
      </c>
      <c r="F719" s="14" t="s">
        <v>595</v>
      </c>
      <c r="G719" s="5">
        <v>4</v>
      </c>
      <c r="H719" s="5">
        <v>0</v>
      </c>
      <c r="I719" s="5">
        <v>0</v>
      </c>
      <c r="J719" s="98"/>
      <c r="K719" s="50">
        <v>2195637</v>
      </c>
      <c r="L719" s="50">
        <v>0</v>
      </c>
      <c r="M719" s="50">
        <v>0</v>
      </c>
    </row>
    <row r="720" spans="1:13" ht="27" customHeight="1">
      <c r="A720" s="11">
        <v>6</v>
      </c>
      <c r="B720" s="85" t="s">
        <v>22</v>
      </c>
      <c r="C720" s="85"/>
      <c r="D720" s="85"/>
      <c r="E720" s="85"/>
      <c r="F720" s="85"/>
      <c r="G720" s="85"/>
      <c r="H720" s="85"/>
      <c r="I720" s="85"/>
      <c r="J720" s="85"/>
      <c r="K720" s="57">
        <v>368491</v>
      </c>
      <c r="L720" s="57">
        <v>368491</v>
      </c>
      <c r="M720" s="57">
        <v>368491</v>
      </c>
    </row>
    <row r="721" spans="1:13" ht="63" customHeight="1">
      <c r="A721" s="69" t="s">
        <v>1</v>
      </c>
      <c r="B721" s="52" t="s">
        <v>22</v>
      </c>
      <c r="C721" s="68" t="s">
        <v>281</v>
      </c>
      <c r="D721" s="65" t="s">
        <v>282</v>
      </c>
      <c r="E721" s="65" t="s">
        <v>181</v>
      </c>
      <c r="F721" s="65" t="s">
        <v>283</v>
      </c>
      <c r="G721" s="13">
        <v>5775</v>
      </c>
      <c r="H721" s="13">
        <v>5775</v>
      </c>
      <c r="I721" s="13">
        <v>5775</v>
      </c>
      <c r="J721" s="69" t="s">
        <v>284</v>
      </c>
      <c r="K721" s="35">
        <v>368491</v>
      </c>
      <c r="L721" s="35">
        <v>368491</v>
      </c>
      <c r="M721" s="35">
        <v>368491</v>
      </c>
    </row>
    <row r="722" spans="1:13" ht="27.75" customHeight="1">
      <c r="A722" s="11">
        <v>7</v>
      </c>
      <c r="B722" s="85" t="s">
        <v>23</v>
      </c>
      <c r="C722" s="85"/>
      <c r="D722" s="85"/>
      <c r="E722" s="85"/>
      <c r="F722" s="85"/>
      <c r="G722" s="85"/>
      <c r="H722" s="85"/>
      <c r="I722" s="85"/>
      <c r="J722" s="85"/>
      <c r="K722" s="57">
        <f>SUM(K723:K787)</f>
        <v>243416584</v>
      </c>
      <c r="L722" s="57">
        <f t="shared" ref="L722:M722" si="5">SUM(L723:L787)</f>
        <v>260426938</v>
      </c>
      <c r="M722" s="57">
        <f t="shared" si="5"/>
        <v>260426938</v>
      </c>
    </row>
    <row r="723" spans="1:13" ht="39" customHeight="1">
      <c r="A723" s="76" t="s">
        <v>1</v>
      </c>
      <c r="B723" s="80" t="s">
        <v>23</v>
      </c>
      <c r="C723" s="80" t="s">
        <v>209</v>
      </c>
      <c r="D723" s="96" t="s">
        <v>349</v>
      </c>
      <c r="E723" s="86" t="s">
        <v>211</v>
      </c>
      <c r="F723" s="86" t="s">
        <v>582</v>
      </c>
      <c r="G723" s="96">
        <v>196</v>
      </c>
      <c r="H723" s="96">
        <v>196</v>
      </c>
      <c r="I723" s="96">
        <v>191</v>
      </c>
      <c r="J723" s="15" t="s">
        <v>637</v>
      </c>
      <c r="K723" s="35">
        <v>18406711</v>
      </c>
      <c r="L723" s="20">
        <v>19567384</v>
      </c>
      <c r="M723" s="20">
        <v>19417196</v>
      </c>
    </row>
    <row r="724" spans="1:13" ht="39" customHeight="1">
      <c r="A724" s="76"/>
      <c r="B724" s="80"/>
      <c r="C724" s="80"/>
      <c r="D724" s="96"/>
      <c r="E724" s="86"/>
      <c r="F724" s="86"/>
      <c r="G724" s="96"/>
      <c r="H724" s="96"/>
      <c r="I724" s="96"/>
      <c r="J724" s="15" t="s">
        <v>638</v>
      </c>
      <c r="K724" s="35">
        <v>591859</v>
      </c>
      <c r="L724" s="20">
        <v>591859</v>
      </c>
      <c r="M724" s="35">
        <v>584653</v>
      </c>
    </row>
    <row r="725" spans="1:13" ht="39" customHeight="1">
      <c r="A725" s="76" t="s">
        <v>4</v>
      </c>
      <c r="B725" s="80" t="s">
        <v>23</v>
      </c>
      <c r="C725" s="80" t="s">
        <v>209</v>
      </c>
      <c r="D725" s="96" t="s">
        <v>639</v>
      </c>
      <c r="E725" s="86" t="s">
        <v>211</v>
      </c>
      <c r="F725" s="86" t="s">
        <v>582</v>
      </c>
      <c r="G725" s="96">
        <v>20</v>
      </c>
      <c r="H725" s="96">
        <v>20</v>
      </c>
      <c r="I725" s="96">
        <v>19</v>
      </c>
      <c r="J725" s="15" t="s">
        <v>637</v>
      </c>
      <c r="K725" s="35">
        <v>1878236</v>
      </c>
      <c r="L725" s="21">
        <v>1996672</v>
      </c>
      <c r="M725" s="21">
        <v>1931554</v>
      </c>
    </row>
    <row r="726" spans="1:13" ht="39" customHeight="1">
      <c r="A726" s="76"/>
      <c r="B726" s="80"/>
      <c r="C726" s="80"/>
      <c r="D726" s="96"/>
      <c r="E726" s="86"/>
      <c r="F726" s="86"/>
      <c r="G726" s="96"/>
      <c r="H726" s="96"/>
      <c r="I726" s="96"/>
      <c r="J726" s="15" t="s">
        <v>638</v>
      </c>
      <c r="K726" s="35">
        <v>60394</v>
      </c>
      <c r="L726" s="21">
        <v>60394</v>
      </c>
      <c r="M726" s="21">
        <v>58159</v>
      </c>
    </row>
    <row r="727" spans="1:13" ht="39" customHeight="1">
      <c r="A727" s="76" t="s">
        <v>3</v>
      </c>
      <c r="B727" s="80" t="s">
        <v>23</v>
      </c>
      <c r="C727" s="80" t="s">
        <v>209</v>
      </c>
      <c r="D727" s="96" t="s">
        <v>640</v>
      </c>
      <c r="E727" s="86" t="s">
        <v>211</v>
      </c>
      <c r="F727" s="86" t="s">
        <v>582</v>
      </c>
      <c r="G727" s="96">
        <v>1</v>
      </c>
      <c r="H727" s="96">
        <v>1</v>
      </c>
      <c r="I727" s="96">
        <v>1</v>
      </c>
      <c r="J727" s="15" t="s">
        <v>637</v>
      </c>
      <c r="K727" s="35">
        <v>9200</v>
      </c>
      <c r="L727" s="21">
        <v>9780</v>
      </c>
      <c r="M727" s="21">
        <v>9960</v>
      </c>
    </row>
    <row r="728" spans="1:13" ht="39" customHeight="1">
      <c r="A728" s="76"/>
      <c r="B728" s="80"/>
      <c r="C728" s="80"/>
      <c r="D728" s="96"/>
      <c r="E728" s="86"/>
      <c r="F728" s="86"/>
      <c r="G728" s="99"/>
      <c r="H728" s="99"/>
      <c r="I728" s="99"/>
      <c r="J728" s="15" t="s">
        <v>638</v>
      </c>
      <c r="K728" s="35">
        <v>296</v>
      </c>
      <c r="L728" s="21">
        <v>296</v>
      </c>
      <c r="M728" s="21">
        <v>300</v>
      </c>
    </row>
    <row r="729" spans="1:13" ht="39" customHeight="1">
      <c r="A729" s="76" t="s">
        <v>7</v>
      </c>
      <c r="B729" s="80" t="s">
        <v>23</v>
      </c>
      <c r="C729" s="80" t="s">
        <v>209</v>
      </c>
      <c r="D729" s="77" t="s">
        <v>641</v>
      </c>
      <c r="E729" s="86" t="s">
        <v>211</v>
      </c>
      <c r="F729" s="86" t="s">
        <v>582</v>
      </c>
      <c r="G729" s="96">
        <v>7</v>
      </c>
      <c r="H729" s="96">
        <v>7</v>
      </c>
      <c r="I729" s="96">
        <v>7</v>
      </c>
      <c r="J729" s="10" t="s">
        <v>637</v>
      </c>
      <c r="K729" s="50">
        <v>64404</v>
      </c>
      <c r="L729" s="23">
        <v>68466</v>
      </c>
      <c r="M729" s="23">
        <v>69718</v>
      </c>
    </row>
    <row r="730" spans="1:13" ht="39" customHeight="1">
      <c r="A730" s="76"/>
      <c r="B730" s="80"/>
      <c r="C730" s="80"/>
      <c r="D730" s="100"/>
      <c r="E730" s="99"/>
      <c r="F730" s="86"/>
      <c r="G730" s="99"/>
      <c r="H730" s="99"/>
      <c r="I730" s="99"/>
      <c r="J730" s="10" t="s">
        <v>638</v>
      </c>
      <c r="K730" s="50">
        <v>2071</v>
      </c>
      <c r="L730" s="23">
        <v>2071</v>
      </c>
      <c r="M730" s="23">
        <v>2099</v>
      </c>
    </row>
    <row r="731" spans="1:13" ht="39" customHeight="1">
      <c r="A731" s="76" t="s">
        <v>15</v>
      </c>
      <c r="B731" s="80" t="s">
        <v>23</v>
      </c>
      <c r="C731" s="81" t="s">
        <v>209</v>
      </c>
      <c r="D731" s="77" t="s">
        <v>642</v>
      </c>
      <c r="E731" s="86" t="s">
        <v>211</v>
      </c>
      <c r="F731" s="86" t="s">
        <v>582</v>
      </c>
      <c r="G731" s="96">
        <v>8</v>
      </c>
      <c r="H731" s="96">
        <v>8</v>
      </c>
      <c r="I731" s="96">
        <v>8</v>
      </c>
      <c r="J731" s="10" t="s">
        <v>637</v>
      </c>
      <c r="K731" s="50">
        <v>73604</v>
      </c>
      <c r="L731" s="23">
        <v>78246</v>
      </c>
      <c r="M731" s="23">
        <v>79678</v>
      </c>
    </row>
    <row r="732" spans="1:13" ht="39" customHeight="1">
      <c r="A732" s="76"/>
      <c r="B732" s="80"/>
      <c r="C732" s="103"/>
      <c r="D732" s="100"/>
      <c r="E732" s="99"/>
      <c r="F732" s="86"/>
      <c r="G732" s="99"/>
      <c r="H732" s="99"/>
      <c r="I732" s="99"/>
      <c r="J732" s="10" t="s">
        <v>638</v>
      </c>
      <c r="K732" s="50">
        <v>2367</v>
      </c>
      <c r="L732" s="23">
        <v>2367</v>
      </c>
      <c r="M732" s="23">
        <v>2399</v>
      </c>
    </row>
    <row r="733" spans="1:13" ht="39" customHeight="1">
      <c r="A733" s="76" t="s">
        <v>2</v>
      </c>
      <c r="B733" s="80" t="s">
        <v>23</v>
      </c>
      <c r="C733" s="80" t="s">
        <v>209</v>
      </c>
      <c r="D733" s="77" t="s">
        <v>643</v>
      </c>
      <c r="E733" s="86" t="s">
        <v>211</v>
      </c>
      <c r="F733" s="86" t="s">
        <v>582</v>
      </c>
      <c r="G733" s="96">
        <v>88</v>
      </c>
      <c r="H733" s="96">
        <v>88</v>
      </c>
      <c r="I733" s="96">
        <v>87</v>
      </c>
      <c r="J733" s="10" t="s">
        <v>637</v>
      </c>
      <c r="K733" s="50">
        <v>8264239</v>
      </c>
      <c r="L733" s="23">
        <v>8785358</v>
      </c>
      <c r="M733" s="23">
        <v>8844485</v>
      </c>
    </row>
    <row r="734" spans="1:13" ht="39" customHeight="1">
      <c r="A734" s="76"/>
      <c r="B734" s="80"/>
      <c r="C734" s="80"/>
      <c r="D734" s="100"/>
      <c r="E734" s="99"/>
      <c r="F734" s="86"/>
      <c r="G734" s="99"/>
      <c r="H734" s="99"/>
      <c r="I734" s="99"/>
      <c r="J734" s="10" t="s">
        <v>638</v>
      </c>
      <c r="K734" s="50">
        <v>265732</v>
      </c>
      <c r="L734" s="23">
        <v>265732</v>
      </c>
      <c r="M734" s="23">
        <v>266307</v>
      </c>
    </row>
    <row r="735" spans="1:13" ht="39" customHeight="1">
      <c r="A735" s="76" t="s">
        <v>5</v>
      </c>
      <c r="B735" s="80" t="s">
        <v>23</v>
      </c>
      <c r="C735" s="80" t="s">
        <v>209</v>
      </c>
      <c r="D735" s="77" t="s">
        <v>644</v>
      </c>
      <c r="E735" s="86" t="s">
        <v>211</v>
      </c>
      <c r="F735" s="86" t="s">
        <v>582</v>
      </c>
      <c r="G735" s="96">
        <v>1</v>
      </c>
      <c r="H735" s="96">
        <v>1</v>
      </c>
      <c r="I735" s="96">
        <v>1</v>
      </c>
      <c r="J735" s="10" t="s">
        <v>637</v>
      </c>
      <c r="K735" s="50">
        <v>93912</v>
      </c>
      <c r="L735" s="24">
        <v>99834</v>
      </c>
      <c r="M735" s="24">
        <v>101661</v>
      </c>
    </row>
    <row r="736" spans="1:13" ht="39" customHeight="1">
      <c r="A736" s="76"/>
      <c r="B736" s="80"/>
      <c r="C736" s="80"/>
      <c r="D736" s="102"/>
      <c r="E736" s="101"/>
      <c r="F736" s="86"/>
      <c r="G736" s="101"/>
      <c r="H736" s="101"/>
      <c r="I736" s="101"/>
      <c r="J736" s="10" t="s">
        <v>638</v>
      </c>
      <c r="K736" s="50">
        <v>3020</v>
      </c>
      <c r="L736" s="24">
        <v>3020</v>
      </c>
      <c r="M736" s="24">
        <v>3061</v>
      </c>
    </row>
    <row r="737" spans="1:13" ht="39" customHeight="1">
      <c r="A737" s="76" t="s">
        <v>6</v>
      </c>
      <c r="B737" s="80" t="s">
        <v>23</v>
      </c>
      <c r="C737" s="80" t="s">
        <v>209</v>
      </c>
      <c r="D737" s="77" t="s">
        <v>645</v>
      </c>
      <c r="E737" s="86" t="s">
        <v>211</v>
      </c>
      <c r="F737" s="86" t="s">
        <v>582</v>
      </c>
      <c r="G737" s="96">
        <v>101</v>
      </c>
      <c r="H737" s="96">
        <v>101</v>
      </c>
      <c r="I737" s="96">
        <v>98</v>
      </c>
      <c r="J737" s="10" t="s">
        <v>637</v>
      </c>
      <c r="K737" s="50">
        <v>9485092</v>
      </c>
      <c r="L737" s="24">
        <v>10083196</v>
      </c>
      <c r="M737" s="24">
        <v>9962753</v>
      </c>
    </row>
    <row r="738" spans="1:13" ht="39" customHeight="1">
      <c r="A738" s="76"/>
      <c r="B738" s="80"/>
      <c r="C738" s="80"/>
      <c r="D738" s="100"/>
      <c r="E738" s="101"/>
      <c r="F738" s="86"/>
      <c r="G738" s="101"/>
      <c r="H738" s="101"/>
      <c r="I738" s="101"/>
      <c r="J738" s="10" t="s">
        <v>638</v>
      </c>
      <c r="K738" s="50">
        <v>304988</v>
      </c>
      <c r="L738" s="24">
        <v>304988</v>
      </c>
      <c r="M738" s="24">
        <v>299978</v>
      </c>
    </row>
    <row r="739" spans="1:13" ht="39" customHeight="1">
      <c r="A739" s="76" t="s">
        <v>67</v>
      </c>
      <c r="B739" s="80" t="s">
        <v>23</v>
      </c>
      <c r="C739" s="80" t="s">
        <v>209</v>
      </c>
      <c r="D739" s="77" t="s">
        <v>646</v>
      </c>
      <c r="E739" s="86" t="s">
        <v>211</v>
      </c>
      <c r="F739" s="86" t="s">
        <v>582</v>
      </c>
      <c r="G739" s="96">
        <v>71</v>
      </c>
      <c r="H739" s="96">
        <v>71</v>
      </c>
      <c r="I739" s="96">
        <v>68</v>
      </c>
      <c r="J739" s="10" t="s">
        <v>637</v>
      </c>
      <c r="K739" s="50">
        <v>6667738</v>
      </c>
      <c r="L739" s="24">
        <v>7088187</v>
      </c>
      <c r="M739" s="24">
        <v>6912931</v>
      </c>
    </row>
    <row r="740" spans="1:13" ht="39" customHeight="1">
      <c r="A740" s="76"/>
      <c r="B740" s="80"/>
      <c r="C740" s="80"/>
      <c r="D740" s="100"/>
      <c r="E740" s="101"/>
      <c r="F740" s="86"/>
      <c r="G740" s="101"/>
      <c r="H740" s="101"/>
      <c r="I740" s="101"/>
      <c r="J740" s="10" t="s">
        <v>638</v>
      </c>
      <c r="K740" s="50">
        <v>214397</v>
      </c>
      <c r="L740" s="24">
        <v>214397</v>
      </c>
      <c r="M740" s="24">
        <v>208148</v>
      </c>
    </row>
    <row r="741" spans="1:13" ht="45.75" customHeight="1">
      <c r="A741" s="69" t="s">
        <v>68</v>
      </c>
      <c r="B741" s="43" t="s">
        <v>23</v>
      </c>
      <c r="C741" s="43" t="s">
        <v>209</v>
      </c>
      <c r="D741" s="65" t="s">
        <v>647</v>
      </c>
      <c r="E741" s="66" t="s">
        <v>211</v>
      </c>
      <c r="F741" s="66" t="s">
        <v>582</v>
      </c>
      <c r="G741" s="64">
        <v>3</v>
      </c>
      <c r="H741" s="64">
        <v>3</v>
      </c>
      <c r="I741" s="64">
        <v>3</v>
      </c>
      <c r="J741" s="10" t="s">
        <v>637</v>
      </c>
      <c r="K741" s="50">
        <v>27602</v>
      </c>
      <c r="L741" s="24">
        <v>29342</v>
      </c>
      <c r="M741" s="24">
        <v>29879</v>
      </c>
    </row>
    <row r="742" spans="1:13" ht="39" customHeight="1">
      <c r="A742" s="76" t="s">
        <v>69</v>
      </c>
      <c r="B742" s="80" t="s">
        <v>23</v>
      </c>
      <c r="C742" s="80" t="s">
        <v>209</v>
      </c>
      <c r="D742" s="77" t="s">
        <v>648</v>
      </c>
      <c r="E742" s="86" t="s">
        <v>211</v>
      </c>
      <c r="F742" s="86" t="s">
        <v>582</v>
      </c>
      <c r="G742" s="96">
        <v>93</v>
      </c>
      <c r="H742" s="96">
        <v>93</v>
      </c>
      <c r="I742" s="96">
        <v>90</v>
      </c>
      <c r="J742" s="10" t="s">
        <v>637</v>
      </c>
      <c r="K742" s="50">
        <v>8733798</v>
      </c>
      <c r="L742" s="24">
        <v>9284527</v>
      </c>
      <c r="M742" s="24">
        <v>9149467</v>
      </c>
    </row>
    <row r="743" spans="1:13" ht="39" customHeight="1">
      <c r="A743" s="76"/>
      <c r="B743" s="80"/>
      <c r="C743" s="80"/>
      <c r="D743" s="100"/>
      <c r="E743" s="101"/>
      <c r="F743" s="101"/>
      <c r="G743" s="101"/>
      <c r="H743" s="101"/>
      <c r="I743" s="101"/>
      <c r="J743" s="10" t="s">
        <v>638</v>
      </c>
      <c r="K743" s="50">
        <v>280830</v>
      </c>
      <c r="L743" s="24">
        <v>280830</v>
      </c>
      <c r="M743" s="24">
        <v>275490</v>
      </c>
    </row>
    <row r="744" spans="1:13" ht="39" customHeight="1">
      <c r="A744" s="76" t="s">
        <v>70</v>
      </c>
      <c r="B744" s="80" t="s">
        <v>23</v>
      </c>
      <c r="C744" s="80" t="s">
        <v>209</v>
      </c>
      <c r="D744" s="77" t="s">
        <v>649</v>
      </c>
      <c r="E744" s="86" t="s">
        <v>211</v>
      </c>
      <c r="F744" s="86" t="s">
        <v>582</v>
      </c>
      <c r="G744" s="96">
        <v>89</v>
      </c>
      <c r="H744" s="96">
        <v>89</v>
      </c>
      <c r="I744" s="96">
        <v>89</v>
      </c>
      <c r="J744" s="10" t="s">
        <v>637</v>
      </c>
      <c r="K744" s="50">
        <v>8358151</v>
      </c>
      <c r="L744" s="24">
        <v>8885192</v>
      </c>
      <c r="M744" s="24">
        <v>9047806</v>
      </c>
    </row>
    <row r="745" spans="1:13" ht="39" customHeight="1">
      <c r="A745" s="76"/>
      <c r="B745" s="80"/>
      <c r="C745" s="80"/>
      <c r="D745" s="100"/>
      <c r="E745" s="101"/>
      <c r="F745" s="101"/>
      <c r="G745" s="101"/>
      <c r="H745" s="101"/>
      <c r="I745" s="101"/>
      <c r="J745" s="10" t="s">
        <v>638</v>
      </c>
      <c r="K745" s="50">
        <v>268752</v>
      </c>
      <c r="L745" s="24">
        <v>268752</v>
      </c>
      <c r="M745" s="24">
        <v>272429</v>
      </c>
    </row>
    <row r="746" spans="1:13" ht="39" customHeight="1">
      <c r="A746" s="76" t="s">
        <v>73</v>
      </c>
      <c r="B746" s="80" t="s">
        <v>23</v>
      </c>
      <c r="C746" s="80" t="s">
        <v>209</v>
      </c>
      <c r="D746" s="77" t="s">
        <v>650</v>
      </c>
      <c r="E746" s="86" t="s">
        <v>211</v>
      </c>
      <c r="F746" s="86" t="s">
        <v>582</v>
      </c>
      <c r="G746" s="96">
        <v>8</v>
      </c>
      <c r="H746" s="96">
        <v>8</v>
      </c>
      <c r="I746" s="96">
        <v>8</v>
      </c>
      <c r="J746" s="10" t="s">
        <v>637</v>
      </c>
      <c r="K746" s="50">
        <v>751294</v>
      </c>
      <c r="L746" s="24">
        <v>798669</v>
      </c>
      <c r="M746" s="24">
        <v>813286</v>
      </c>
    </row>
    <row r="747" spans="1:13" ht="29.25" customHeight="1">
      <c r="A747" s="76"/>
      <c r="B747" s="80"/>
      <c r="C747" s="80"/>
      <c r="D747" s="100"/>
      <c r="E747" s="101"/>
      <c r="F747" s="101"/>
      <c r="G747" s="101"/>
      <c r="H747" s="101"/>
      <c r="I747" s="101"/>
      <c r="J747" s="10" t="s">
        <v>638</v>
      </c>
      <c r="K747" s="50">
        <v>24157</v>
      </c>
      <c r="L747" s="24">
        <v>24157</v>
      </c>
      <c r="M747" s="24">
        <v>24488</v>
      </c>
    </row>
    <row r="748" spans="1:13" ht="39" customHeight="1">
      <c r="A748" s="76" t="s">
        <v>77</v>
      </c>
      <c r="B748" s="80" t="s">
        <v>23</v>
      </c>
      <c r="C748" s="80" t="s">
        <v>209</v>
      </c>
      <c r="D748" s="77" t="s">
        <v>651</v>
      </c>
      <c r="E748" s="86" t="s">
        <v>211</v>
      </c>
      <c r="F748" s="86" t="s">
        <v>582</v>
      </c>
      <c r="G748" s="96">
        <v>97</v>
      </c>
      <c r="H748" s="96">
        <v>97</v>
      </c>
      <c r="I748" s="96">
        <v>93</v>
      </c>
      <c r="J748" s="10" t="s">
        <v>637</v>
      </c>
      <c r="K748" s="50">
        <v>9109445</v>
      </c>
      <c r="L748" s="24">
        <v>9683861</v>
      </c>
      <c r="M748" s="24">
        <v>9454449</v>
      </c>
    </row>
    <row r="749" spans="1:13" ht="39" customHeight="1">
      <c r="A749" s="76"/>
      <c r="B749" s="80"/>
      <c r="C749" s="80"/>
      <c r="D749" s="100"/>
      <c r="E749" s="101"/>
      <c r="F749" s="101"/>
      <c r="G749" s="101"/>
      <c r="H749" s="101"/>
      <c r="I749" s="101"/>
      <c r="J749" s="10" t="s">
        <v>638</v>
      </c>
      <c r="K749" s="50">
        <v>292909</v>
      </c>
      <c r="L749" s="24">
        <v>292909</v>
      </c>
      <c r="M749" s="24">
        <v>284673</v>
      </c>
    </row>
    <row r="750" spans="1:13" ht="72.75" customHeight="1">
      <c r="A750" s="69" t="s">
        <v>81</v>
      </c>
      <c r="B750" s="43" t="s">
        <v>23</v>
      </c>
      <c r="C750" s="70" t="s">
        <v>209</v>
      </c>
      <c r="D750" s="65" t="s">
        <v>652</v>
      </c>
      <c r="E750" s="66" t="s">
        <v>211</v>
      </c>
      <c r="F750" s="66" t="s">
        <v>582</v>
      </c>
      <c r="G750" s="64">
        <v>4</v>
      </c>
      <c r="H750" s="64">
        <v>4</v>
      </c>
      <c r="I750" s="64">
        <v>4</v>
      </c>
      <c r="J750" s="10" t="s">
        <v>637</v>
      </c>
      <c r="K750" s="50">
        <v>36802</v>
      </c>
      <c r="L750" s="24">
        <v>39123</v>
      </c>
      <c r="M750" s="24">
        <v>39839</v>
      </c>
    </row>
    <row r="751" spans="1:13" ht="39" customHeight="1">
      <c r="A751" s="76" t="s">
        <v>85</v>
      </c>
      <c r="B751" s="80" t="s">
        <v>23</v>
      </c>
      <c r="C751" s="80" t="s">
        <v>209</v>
      </c>
      <c r="D751" s="77" t="s">
        <v>392</v>
      </c>
      <c r="E751" s="86" t="s">
        <v>211</v>
      </c>
      <c r="F751" s="86" t="s">
        <v>582</v>
      </c>
      <c r="G751" s="96">
        <v>79</v>
      </c>
      <c r="H751" s="96">
        <v>79</v>
      </c>
      <c r="I751" s="96">
        <v>78</v>
      </c>
      <c r="J751" s="10" t="s">
        <v>637</v>
      </c>
      <c r="K751" s="50">
        <v>7419033</v>
      </c>
      <c r="L751" s="24">
        <v>7886856</v>
      </c>
      <c r="M751" s="24">
        <v>7929538</v>
      </c>
    </row>
    <row r="752" spans="1:13" ht="32.25" customHeight="1">
      <c r="A752" s="76"/>
      <c r="B752" s="80"/>
      <c r="C752" s="80"/>
      <c r="D752" s="100"/>
      <c r="E752" s="101"/>
      <c r="F752" s="101"/>
      <c r="G752" s="101"/>
      <c r="H752" s="101"/>
      <c r="I752" s="101"/>
      <c r="J752" s="10" t="s">
        <v>638</v>
      </c>
      <c r="K752" s="50">
        <v>238555</v>
      </c>
      <c r="L752" s="24">
        <v>238555</v>
      </c>
      <c r="M752" s="24">
        <v>238758</v>
      </c>
    </row>
    <row r="753" spans="1:13" ht="39" customHeight="1">
      <c r="A753" s="69" t="s">
        <v>90</v>
      </c>
      <c r="B753" s="43" t="s">
        <v>23</v>
      </c>
      <c r="C753" s="43" t="s">
        <v>209</v>
      </c>
      <c r="D753" s="65" t="s">
        <v>393</v>
      </c>
      <c r="E753" s="66" t="s">
        <v>211</v>
      </c>
      <c r="F753" s="66" t="s">
        <v>582</v>
      </c>
      <c r="G753" s="64">
        <v>1</v>
      </c>
      <c r="H753" s="64">
        <v>1</v>
      </c>
      <c r="I753" s="64">
        <v>1</v>
      </c>
      <c r="J753" s="10" t="s">
        <v>637</v>
      </c>
      <c r="K753" s="50">
        <v>9200</v>
      </c>
      <c r="L753" s="24">
        <v>9780</v>
      </c>
      <c r="M753" s="24">
        <v>9960</v>
      </c>
    </row>
    <row r="754" spans="1:13" ht="39" customHeight="1">
      <c r="A754" s="76" t="s">
        <v>93</v>
      </c>
      <c r="B754" s="80" t="s">
        <v>23</v>
      </c>
      <c r="C754" s="80" t="s">
        <v>209</v>
      </c>
      <c r="D754" s="77" t="s">
        <v>459</v>
      </c>
      <c r="E754" s="86" t="s">
        <v>211</v>
      </c>
      <c r="F754" s="86" t="s">
        <v>582</v>
      </c>
      <c r="G754" s="96">
        <v>117</v>
      </c>
      <c r="H754" s="96">
        <v>117</v>
      </c>
      <c r="I754" s="96">
        <v>117</v>
      </c>
      <c r="J754" s="10" t="s">
        <v>637</v>
      </c>
      <c r="K754" s="50">
        <v>10987681</v>
      </c>
      <c r="L754" s="24">
        <v>11680533</v>
      </c>
      <c r="M754" s="24">
        <v>11894307</v>
      </c>
    </row>
    <row r="755" spans="1:13" ht="39" customHeight="1">
      <c r="A755" s="76"/>
      <c r="B755" s="80"/>
      <c r="C755" s="80"/>
      <c r="D755" s="102"/>
      <c r="E755" s="101"/>
      <c r="F755" s="101"/>
      <c r="G755" s="101"/>
      <c r="H755" s="101"/>
      <c r="I755" s="101"/>
      <c r="J755" s="10" t="s">
        <v>638</v>
      </c>
      <c r="K755" s="50">
        <v>353303</v>
      </c>
      <c r="L755" s="24">
        <v>353303</v>
      </c>
      <c r="M755" s="24">
        <v>358137</v>
      </c>
    </row>
    <row r="756" spans="1:13" ht="39" customHeight="1">
      <c r="A756" s="69" t="s">
        <v>97</v>
      </c>
      <c r="B756" s="43" t="s">
        <v>23</v>
      </c>
      <c r="C756" s="43" t="s">
        <v>209</v>
      </c>
      <c r="D756" s="65" t="s">
        <v>460</v>
      </c>
      <c r="E756" s="66" t="s">
        <v>211</v>
      </c>
      <c r="F756" s="66" t="s">
        <v>582</v>
      </c>
      <c r="G756" s="64">
        <v>3</v>
      </c>
      <c r="H756" s="64">
        <v>3</v>
      </c>
      <c r="I756" s="64">
        <v>3</v>
      </c>
      <c r="J756" s="10" t="s">
        <v>637</v>
      </c>
      <c r="K756" s="50">
        <v>27602</v>
      </c>
      <c r="L756" s="24">
        <v>29343</v>
      </c>
      <c r="M756" s="24">
        <v>29879</v>
      </c>
    </row>
    <row r="757" spans="1:13" ht="39" customHeight="1">
      <c r="A757" s="76" t="s">
        <v>43</v>
      </c>
      <c r="B757" s="80" t="s">
        <v>23</v>
      </c>
      <c r="C757" s="80" t="s">
        <v>209</v>
      </c>
      <c r="D757" s="77" t="s">
        <v>653</v>
      </c>
      <c r="E757" s="86" t="s">
        <v>211</v>
      </c>
      <c r="F757" s="86" t="s">
        <v>582</v>
      </c>
      <c r="G757" s="96">
        <v>81</v>
      </c>
      <c r="H757" s="96">
        <v>81</v>
      </c>
      <c r="I757" s="96">
        <v>79</v>
      </c>
      <c r="J757" s="10" t="s">
        <v>637</v>
      </c>
      <c r="K757" s="50">
        <v>7606856</v>
      </c>
      <c r="L757" s="24">
        <v>8086523</v>
      </c>
      <c r="M757" s="24">
        <v>8031199</v>
      </c>
    </row>
    <row r="758" spans="1:13" ht="39" customHeight="1">
      <c r="A758" s="76"/>
      <c r="B758" s="80"/>
      <c r="C758" s="80"/>
      <c r="D758" s="100"/>
      <c r="E758" s="101"/>
      <c r="F758" s="101"/>
      <c r="G758" s="101"/>
      <c r="H758" s="101"/>
      <c r="I758" s="101"/>
      <c r="J758" s="10" t="s">
        <v>638</v>
      </c>
      <c r="K758" s="50">
        <v>244594</v>
      </c>
      <c r="L758" s="24">
        <v>244594</v>
      </c>
      <c r="M758" s="24">
        <v>241819</v>
      </c>
    </row>
    <row r="759" spans="1:13" ht="39" customHeight="1">
      <c r="A759" s="76" t="s">
        <v>103</v>
      </c>
      <c r="B759" s="80" t="s">
        <v>23</v>
      </c>
      <c r="C759" s="80" t="s">
        <v>209</v>
      </c>
      <c r="D759" s="77" t="s">
        <v>654</v>
      </c>
      <c r="E759" s="86" t="s">
        <v>211</v>
      </c>
      <c r="F759" s="86" t="s">
        <v>582</v>
      </c>
      <c r="G759" s="96">
        <v>8</v>
      </c>
      <c r="H759" s="96">
        <v>8</v>
      </c>
      <c r="I759" s="96">
        <v>8</v>
      </c>
      <c r="J759" s="10" t="s">
        <v>637</v>
      </c>
      <c r="K759" s="50">
        <v>751294</v>
      </c>
      <c r="L759" s="24">
        <v>798669</v>
      </c>
      <c r="M759" s="24">
        <v>813286</v>
      </c>
    </row>
    <row r="760" spans="1:13" ht="39" customHeight="1">
      <c r="A760" s="76"/>
      <c r="B760" s="80"/>
      <c r="C760" s="80"/>
      <c r="D760" s="100"/>
      <c r="E760" s="101"/>
      <c r="F760" s="101"/>
      <c r="G760" s="101"/>
      <c r="H760" s="101"/>
      <c r="I760" s="101"/>
      <c r="J760" s="10" t="s">
        <v>638</v>
      </c>
      <c r="K760" s="50">
        <v>24157</v>
      </c>
      <c r="L760" s="24">
        <v>24157</v>
      </c>
      <c r="M760" s="24">
        <v>24488</v>
      </c>
    </row>
    <row r="761" spans="1:13" ht="39" customHeight="1">
      <c r="A761" s="76" t="s">
        <v>107</v>
      </c>
      <c r="B761" s="80" t="s">
        <v>23</v>
      </c>
      <c r="C761" s="80" t="s">
        <v>209</v>
      </c>
      <c r="D761" s="77" t="s">
        <v>655</v>
      </c>
      <c r="E761" s="86" t="s">
        <v>211</v>
      </c>
      <c r="F761" s="86" t="s">
        <v>582</v>
      </c>
      <c r="G761" s="96">
        <v>68</v>
      </c>
      <c r="H761" s="96">
        <v>68</v>
      </c>
      <c r="I761" s="96">
        <v>68</v>
      </c>
      <c r="J761" s="10" t="s">
        <v>637</v>
      </c>
      <c r="K761" s="50">
        <v>6386003</v>
      </c>
      <c r="L761" s="24">
        <v>6788686</v>
      </c>
      <c r="M761" s="24">
        <v>6912931</v>
      </c>
    </row>
    <row r="762" spans="1:13" ht="39" customHeight="1">
      <c r="A762" s="76"/>
      <c r="B762" s="80"/>
      <c r="C762" s="80"/>
      <c r="D762" s="100"/>
      <c r="E762" s="101"/>
      <c r="F762" s="101"/>
      <c r="G762" s="101"/>
      <c r="H762" s="101"/>
      <c r="I762" s="101"/>
      <c r="J762" s="10" t="s">
        <v>638</v>
      </c>
      <c r="K762" s="50">
        <v>205338</v>
      </c>
      <c r="L762" s="24">
        <v>205338</v>
      </c>
      <c r="M762" s="24">
        <v>208148</v>
      </c>
    </row>
    <row r="763" spans="1:13" ht="39" customHeight="1">
      <c r="A763" s="76" t="s">
        <v>110</v>
      </c>
      <c r="B763" s="80" t="s">
        <v>23</v>
      </c>
      <c r="C763" s="80" t="s">
        <v>209</v>
      </c>
      <c r="D763" s="77" t="s">
        <v>338</v>
      </c>
      <c r="E763" s="86" t="s">
        <v>211</v>
      </c>
      <c r="F763" s="86" t="s">
        <v>582</v>
      </c>
      <c r="G763" s="96">
        <v>8</v>
      </c>
      <c r="H763" s="96">
        <v>8</v>
      </c>
      <c r="I763" s="96">
        <v>8</v>
      </c>
      <c r="J763" s="10" t="s">
        <v>637</v>
      </c>
      <c r="K763" s="50">
        <v>751294</v>
      </c>
      <c r="L763" s="24">
        <v>798669</v>
      </c>
      <c r="M763" s="24">
        <v>813286</v>
      </c>
    </row>
    <row r="764" spans="1:13" ht="39" customHeight="1">
      <c r="A764" s="76"/>
      <c r="B764" s="80"/>
      <c r="C764" s="80"/>
      <c r="D764" s="100"/>
      <c r="E764" s="101"/>
      <c r="F764" s="101"/>
      <c r="G764" s="101"/>
      <c r="H764" s="101"/>
      <c r="I764" s="101"/>
      <c r="J764" s="10" t="s">
        <v>638</v>
      </c>
      <c r="K764" s="50">
        <v>24157</v>
      </c>
      <c r="L764" s="24">
        <v>24157</v>
      </c>
      <c r="M764" s="24">
        <v>24488</v>
      </c>
    </row>
    <row r="765" spans="1:13" ht="39" customHeight="1">
      <c r="A765" s="69" t="s">
        <v>111</v>
      </c>
      <c r="B765" s="43" t="s">
        <v>23</v>
      </c>
      <c r="C765" s="43" t="s">
        <v>209</v>
      </c>
      <c r="D765" s="65" t="s">
        <v>656</v>
      </c>
      <c r="E765" s="66" t="s">
        <v>211</v>
      </c>
      <c r="F765" s="66" t="s">
        <v>582</v>
      </c>
      <c r="G765" s="64">
        <v>3</v>
      </c>
      <c r="H765" s="64">
        <v>3</v>
      </c>
      <c r="I765" s="64">
        <v>3</v>
      </c>
      <c r="J765" s="10" t="s">
        <v>637</v>
      </c>
      <c r="K765" s="50">
        <v>25399</v>
      </c>
      <c r="L765" s="24">
        <v>27001</v>
      </c>
      <c r="M765" s="24">
        <v>27495</v>
      </c>
    </row>
    <row r="766" spans="1:13" ht="39" customHeight="1">
      <c r="A766" s="76" t="s">
        <v>115</v>
      </c>
      <c r="B766" s="80" t="s">
        <v>23</v>
      </c>
      <c r="C766" s="80" t="s">
        <v>209</v>
      </c>
      <c r="D766" s="77" t="s">
        <v>420</v>
      </c>
      <c r="E766" s="86" t="s">
        <v>211</v>
      </c>
      <c r="F766" s="86" t="s">
        <v>582</v>
      </c>
      <c r="G766" s="96">
        <v>64</v>
      </c>
      <c r="H766" s="96">
        <v>64</v>
      </c>
      <c r="I766" s="96">
        <v>63</v>
      </c>
      <c r="J766" s="10" t="s">
        <v>637</v>
      </c>
      <c r="K766" s="50">
        <v>5545805</v>
      </c>
      <c r="L766" s="24">
        <v>5895508</v>
      </c>
      <c r="M766" s="24">
        <v>5909603</v>
      </c>
    </row>
    <row r="767" spans="1:13" ht="39" customHeight="1">
      <c r="A767" s="76"/>
      <c r="B767" s="80"/>
      <c r="C767" s="80"/>
      <c r="D767" s="100"/>
      <c r="E767" s="101"/>
      <c r="F767" s="101"/>
      <c r="G767" s="101"/>
      <c r="H767" s="101"/>
      <c r="I767" s="101"/>
      <c r="J767" s="10" t="s">
        <v>638</v>
      </c>
      <c r="K767" s="50">
        <v>178322</v>
      </c>
      <c r="L767" s="24">
        <v>178322</v>
      </c>
      <c r="M767" s="24">
        <v>177938</v>
      </c>
    </row>
    <row r="768" spans="1:13" ht="39" customHeight="1">
      <c r="A768" s="76" t="s">
        <v>120</v>
      </c>
      <c r="B768" s="80" t="s">
        <v>23</v>
      </c>
      <c r="C768" s="80" t="s">
        <v>209</v>
      </c>
      <c r="D768" s="77" t="s">
        <v>377</v>
      </c>
      <c r="E768" s="86" t="s">
        <v>211</v>
      </c>
      <c r="F768" s="86" t="s">
        <v>582</v>
      </c>
      <c r="G768" s="96">
        <v>40</v>
      </c>
      <c r="H768" s="96">
        <v>40</v>
      </c>
      <c r="I768" s="96">
        <v>39</v>
      </c>
      <c r="J768" s="10" t="s">
        <v>637</v>
      </c>
      <c r="K768" s="50">
        <v>3756472</v>
      </c>
      <c r="L768" s="24">
        <v>3993345</v>
      </c>
      <c r="M768" s="24">
        <v>3964769</v>
      </c>
    </row>
    <row r="769" spans="1:13" ht="39" customHeight="1">
      <c r="A769" s="76"/>
      <c r="B769" s="80"/>
      <c r="C769" s="80"/>
      <c r="D769" s="100"/>
      <c r="E769" s="101"/>
      <c r="F769" s="101"/>
      <c r="G769" s="101"/>
      <c r="H769" s="101"/>
      <c r="I769" s="101"/>
      <c r="J769" s="10" t="s">
        <v>638</v>
      </c>
      <c r="K769" s="50">
        <v>120787</v>
      </c>
      <c r="L769" s="50">
        <v>120787</v>
      </c>
      <c r="M769" s="50">
        <v>119379</v>
      </c>
    </row>
    <row r="770" spans="1:13" ht="39" customHeight="1">
      <c r="A770" s="76" t="s">
        <v>123</v>
      </c>
      <c r="B770" s="80" t="s">
        <v>23</v>
      </c>
      <c r="C770" s="80" t="s">
        <v>209</v>
      </c>
      <c r="D770" s="77" t="s">
        <v>657</v>
      </c>
      <c r="E770" s="86" t="s">
        <v>211</v>
      </c>
      <c r="F770" s="86" t="s">
        <v>582</v>
      </c>
      <c r="G770" s="96">
        <v>169</v>
      </c>
      <c r="H770" s="96">
        <v>169</v>
      </c>
      <c r="I770" s="96">
        <v>167</v>
      </c>
      <c r="J770" s="10" t="s">
        <v>637</v>
      </c>
      <c r="K770" s="50">
        <v>15871095</v>
      </c>
      <c r="L770" s="24">
        <v>16871882</v>
      </c>
      <c r="M770" s="24">
        <v>16977344</v>
      </c>
    </row>
    <row r="771" spans="1:13" ht="39" customHeight="1">
      <c r="A771" s="76"/>
      <c r="B771" s="80"/>
      <c r="C771" s="80"/>
      <c r="D771" s="100"/>
      <c r="E771" s="101"/>
      <c r="F771" s="101"/>
      <c r="G771" s="101"/>
      <c r="H771" s="101"/>
      <c r="I771" s="101"/>
      <c r="J771" s="10" t="s">
        <v>638</v>
      </c>
      <c r="K771" s="50">
        <v>510326</v>
      </c>
      <c r="L771" s="24">
        <v>510326</v>
      </c>
      <c r="M771" s="24">
        <v>511187</v>
      </c>
    </row>
    <row r="772" spans="1:13" ht="39" customHeight="1">
      <c r="A772" s="76" t="s">
        <v>127</v>
      </c>
      <c r="B772" s="80" t="s">
        <v>23</v>
      </c>
      <c r="C772" s="80" t="s">
        <v>209</v>
      </c>
      <c r="D772" s="77" t="s">
        <v>658</v>
      </c>
      <c r="E772" s="86" t="s">
        <v>211</v>
      </c>
      <c r="F772" s="86" t="s">
        <v>582</v>
      </c>
      <c r="G772" s="96">
        <v>46</v>
      </c>
      <c r="H772" s="96">
        <v>46</v>
      </c>
      <c r="I772" s="96">
        <v>45</v>
      </c>
      <c r="J772" s="10" t="s">
        <v>637</v>
      </c>
      <c r="K772" s="50">
        <v>3986048</v>
      </c>
      <c r="L772" s="50">
        <v>4237396</v>
      </c>
      <c r="M772" s="50">
        <v>4221145</v>
      </c>
    </row>
    <row r="773" spans="1:13" ht="39" customHeight="1">
      <c r="A773" s="76"/>
      <c r="B773" s="80"/>
      <c r="C773" s="80"/>
      <c r="D773" s="100"/>
      <c r="E773" s="101"/>
      <c r="F773" s="101"/>
      <c r="G773" s="101"/>
      <c r="H773" s="101"/>
      <c r="I773" s="101"/>
      <c r="J773" s="10" t="s">
        <v>659</v>
      </c>
      <c r="K773" s="50">
        <v>128169</v>
      </c>
      <c r="L773" s="50">
        <v>128169</v>
      </c>
      <c r="M773" s="50">
        <v>127098</v>
      </c>
    </row>
    <row r="774" spans="1:13" ht="39" customHeight="1">
      <c r="A774" s="76" t="s">
        <v>130</v>
      </c>
      <c r="B774" s="80" t="s">
        <v>23</v>
      </c>
      <c r="C774" s="80" t="s">
        <v>308</v>
      </c>
      <c r="D774" s="77" t="s">
        <v>508</v>
      </c>
      <c r="E774" s="86" t="s">
        <v>211</v>
      </c>
      <c r="F774" s="86" t="s">
        <v>582</v>
      </c>
      <c r="G774" s="96">
        <v>100</v>
      </c>
      <c r="H774" s="96">
        <v>100</v>
      </c>
      <c r="I774" s="96">
        <v>96</v>
      </c>
      <c r="J774" s="10" t="s">
        <v>637</v>
      </c>
      <c r="K774" s="50">
        <v>9194618</v>
      </c>
      <c r="L774" s="50">
        <v>9774405</v>
      </c>
      <c r="M774" s="50">
        <v>9555161</v>
      </c>
    </row>
    <row r="775" spans="1:13" ht="39" customHeight="1">
      <c r="A775" s="76"/>
      <c r="B775" s="80"/>
      <c r="C775" s="80"/>
      <c r="D775" s="77"/>
      <c r="E775" s="104"/>
      <c r="F775" s="101"/>
      <c r="G775" s="104"/>
      <c r="H775" s="104"/>
      <c r="I775" s="104"/>
      <c r="J775" s="10" t="s">
        <v>638</v>
      </c>
      <c r="K775" s="50">
        <v>295648</v>
      </c>
      <c r="L775" s="50">
        <v>295648</v>
      </c>
      <c r="M775" s="50">
        <v>299693</v>
      </c>
    </row>
    <row r="776" spans="1:13" ht="39" customHeight="1">
      <c r="A776" s="76" t="s">
        <v>135</v>
      </c>
      <c r="B776" s="80" t="s">
        <v>23</v>
      </c>
      <c r="C776" s="80" t="s">
        <v>308</v>
      </c>
      <c r="D776" s="77" t="s">
        <v>476</v>
      </c>
      <c r="E776" s="86" t="s">
        <v>211</v>
      </c>
      <c r="F776" s="86" t="s">
        <v>582</v>
      </c>
      <c r="G776" s="96">
        <v>90</v>
      </c>
      <c r="H776" s="96">
        <v>90</v>
      </c>
      <c r="I776" s="96">
        <v>90</v>
      </c>
      <c r="J776" s="10" t="s">
        <v>637</v>
      </c>
      <c r="K776" s="50">
        <v>8275156</v>
      </c>
      <c r="L776" s="50">
        <v>8796964</v>
      </c>
      <c r="M776" s="50">
        <v>8957964</v>
      </c>
    </row>
    <row r="777" spans="1:13" ht="39" customHeight="1">
      <c r="A777" s="76"/>
      <c r="B777" s="80"/>
      <c r="C777" s="80"/>
      <c r="D777" s="100"/>
      <c r="E777" s="101"/>
      <c r="F777" s="101"/>
      <c r="G777" s="101"/>
      <c r="H777" s="101"/>
      <c r="I777" s="101"/>
      <c r="J777" s="10" t="s">
        <v>638</v>
      </c>
      <c r="K777" s="50">
        <v>266083</v>
      </c>
      <c r="L777" s="50">
        <v>266083</v>
      </c>
      <c r="M777" s="50">
        <v>269724</v>
      </c>
    </row>
    <row r="778" spans="1:13" ht="39" customHeight="1">
      <c r="A778" s="76" t="s">
        <v>138</v>
      </c>
      <c r="B778" s="80" t="s">
        <v>23</v>
      </c>
      <c r="C778" s="80" t="s">
        <v>308</v>
      </c>
      <c r="D778" s="77" t="s">
        <v>468</v>
      </c>
      <c r="E778" s="86" t="s">
        <v>211</v>
      </c>
      <c r="F778" s="86" t="s">
        <v>582</v>
      </c>
      <c r="G778" s="96">
        <v>51</v>
      </c>
      <c r="H778" s="96">
        <v>51</v>
      </c>
      <c r="I778" s="96">
        <v>49</v>
      </c>
      <c r="J778" s="10" t="s">
        <v>637</v>
      </c>
      <c r="K778" s="50">
        <v>4689255</v>
      </c>
      <c r="L778" s="50">
        <v>4984946</v>
      </c>
      <c r="M778" s="50">
        <v>4877114</v>
      </c>
    </row>
    <row r="779" spans="1:13" ht="39" customHeight="1">
      <c r="A779" s="76"/>
      <c r="B779" s="80"/>
      <c r="C779" s="80"/>
      <c r="D779" s="100"/>
      <c r="E779" s="101"/>
      <c r="F779" s="101"/>
      <c r="G779" s="101"/>
      <c r="H779" s="101"/>
      <c r="I779" s="101"/>
      <c r="J779" s="10" t="s">
        <v>638</v>
      </c>
      <c r="K779" s="50">
        <v>150780</v>
      </c>
      <c r="L779" s="50">
        <v>150780</v>
      </c>
      <c r="M779" s="50">
        <v>152844</v>
      </c>
    </row>
    <row r="780" spans="1:13" ht="39" customHeight="1">
      <c r="A780" s="76" t="s">
        <v>142</v>
      </c>
      <c r="B780" s="80" t="s">
        <v>23</v>
      </c>
      <c r="C780" s="80" t="s">
        <v>308</v>
      </c>
      <c r="D780" s="77" t="s">
        <v>660</v>
      </c>
      <c r="E780" s="86" t="s">
        <v>211</v>
      </c>
      <c r="F780" s="86" t="s">
        <v>582</v>
      </c>
      <c r="G780" s="96">
        <v>52</v>
      </c>
      <c r="H780" s="96">
        <v>52</v>
      </c>
      <c r="I780" s="96">
        <v>50</v>
      </c>
      <c r="J780" s="10" t="s">
        <v>637</v>
      </c>
      <c r="K780" s="50">
        <v>4781201</v>
      </c>
      <c r="L780" s="50">
        <v>5082691</v>
      </c>
      <c r="M780" s="50">
        <v>4976647</v>
      </c>
    </row>
    <row r="781" spans="1:13" ht="39" customHeight="1">
      <c r="A781" s="76"/>
      <c r="B781" s="80"/>
      <c r="C781" s="80"/>
      <c r="D781" s="100"/>
      <c r="E781" s="101"/>
      <c r="F781" s="101"/>
      <c r="G781" s="101"/>
      <c r="H781" s="101"/>
      <c r="I781" s="101"/>
      <c r="J781" s="10" t="s">
        <v>638</v>
      </c>
      <c r="K781" s="50">
        <v>153737</v>
      </c>
      <c r="L781" s="50">
        <v>153737</v>
      </c>
      <c r="M781" s="50">
        <v>155840</v>
      </c>
    </row>
    <row r="782" spans="1:13" ht="39" customHeight="1">
      <c r="A782" s="76" t="s">
        <v>144</v>
      </c>
      <c r="B782" s="80" t="s">
        <v>23</v>
      </c>
      <c r="C782" s="80" t="s">
        <v>308</v>
      </c>
      <c r="D782" s="77" t="s">
        <v>661</v>
      </c>
      <c r="E782" s="86" t="s">
        <v>211</v>
      </c>
      <c r="F782" s="86" t="s">
        <v>582</v>
      </c>
      <c r="G782" s="96">
        <v>12</v>
      </c>
      <c r="H782" s="96">
        <v>12</v>
      </c>
      <c r="I782" s="96">
        <v>12</v>
      </c>
      <c r="J782" s="10" t="s">
        <v>637</v>
      </c>
      <c r="K782" s="50">
        <v>1103354</v>
      </c>
      <c r="L782" s="50">
        <v>1172929</v>
      </c>
      <c r="M782" s="50">
        <v>1194395</v>
      </c>
    </row>
    <row r="783" spans="1:13" ht="39" customHeight="1">
      <c r="A783" s="76"/>
      <c r="B783" s="80"/>
      <c r="C783" s="80"/>
      <c r="D783" s="100"/>
      <c r="E783" s="101"/>
      <c r="F783" s="101"/>
      <c r="G783" s="101"/>
      <c r="H783" s="101"/>
      <c r="I783" s="101"/>
      <c r="J783" s="10" t="s">
        <v>638</v>
      </c>
      <c r="K783" s="50">
        <v>35478</v>
      </c>
      <c r="L783" s="50">
        <v>35478</v>
      </c>
      <c r="M783" s="50">
        <v>35963</v>
      </c>
    </row>
    <row r="784" spans="1:13" ht="39" customHeight="1">
      <c r="A784" s="76" t="s">
        <v>147</v>
      </c>
      <c r="B784" s="80" t="s">
        <v>23</v>
      </c>
      <c r="C784" s="80" t="s">
        <v>662</v>
      </c>
      <c r="D784" s="86" t="s">
        <v>663</v>
      </c>
      <c r="E784" s="86" t="s">
        <v>181</v>
      </c>
      <c r="F784" s="86" t="s">
        <v>283</v>
      </c>
      <c r="G784" s="96">
        <v>221400</v>
      </c>
      <c r="H784" s="96">
        <v>221400</v>
      </c>
      <c r="I784" s="96">
        <v>218940</v>
      </c>
      <c r="J784" s="15" t="s">
        <v>637</v>
      </c>
      <c r="K784" s="34">
        <v>30725394</v>
      </c>
      <c r="L784" s="34">
        <v>32662851</v>
      </c>
      <c r="M784" s="34">
        <v>32891075</v>
      </c>
    </row>
    <row r="785" spans="1:13" ht="39" customHeight="1">
      <c r="A785" s="76"/>
      <c r="B785" s="80"/>
      <c r="C785" s="80"/>
      <c r="D785" s="86"/>
      <c r="E785" s="86"/>
      <c r="F785" s="86"/>
      <c r="G785" s="86"/>
      <c r="H785" s="86"/>
      <c r="I785" s="86"/>
      <c r="J785" s="15" t="s">
        <v>638</v>
      </c>
      <c r="K785" s="34">
        <v>987958</v>
      </c>
      <c r="L785" s="34">
        <v>987958</v>
      </c>
      <c r="M785" s="34">
        <v>1001476</v>
      </c>
    </row>
    <row r="786" spans="1:13" ht="44.25" customHeight="1">
      <c r="A786" s="69" t="s">
        <v>149</v>
      </c>
      <c r="B786" s="43" t="s">
        <v>23</v>
      </c>
      <c r="C786" s="43" t="s">
        <v>187</v>
      </c>
      <c r="D786" s="66" t="s">
        <v>188</v>
      </c>
      <c r="E786" s="66" t="s">
        <v>181</v>
      </c>
      <c r="F786" s="66" t="s">
        <v>283</v>
      </c>
      <c r="G786" s="64">
        <v>118440</v>
      </c>
      <c r="H786" s="64">
        <v>118440</v>
      </c>
      <c r="I786" s="64">
        <v>118440</v>
      </c>
      <c r="J786" s="15" t="s">
        <v>637</v>
      </c>
      <c r="K786" s="34">
        <v>11567498</v>
      </c>
      <c r="L786" s="34">
        <v>12296912</v>
      </c>
      <c r="M786" s="34">
        <v>12521966</v>
      </c>
    </row>
    <row r="787" spans="1:13" ht="45.75" customHeight="1">
      <c r="A787" s="63">
        <v>36</v>
      </c>
      <c r="B787" s="43" t="s">
        <v>23</v>
      </c>
      <c r="C787" s="43" t="s">
        <v>285</v>
      </c>
      <c r="D787" s="66" t="s">
        <v>286</v>
      </c>
      <c r="E787" s="66" t="s">
        <v>287</v>
      </c>
      <c r="F787" s="66" t="s">
        <v>288</v>
      </c>
      <c r="G787" s="64">
        <v>48</v>
      </c>
      <c r="H787" s="64">
        <v>56</v>
      </c>
      <c r="I787" s="64">
        <v>56</v>
      </c>
      <c r="J787" s="15" t="s">
        <v>289</v>
      </c>
      <c r="K787" s="34">
        <v>31766934</v>
      </c>
      <c r="L787" s="34">
        <v>35824048</v>
      </c>
      <c r="M787" s="34">
        <v>35824048</v>
      </c>
    </row>
    <row r="788" spans="1:13" ht="30" customHeight="1">
      <c r="A788" s="11">
        <v>8</v>
      </c>
      <c r="B788" s="84" t="s">
        <v>24</v>
      </c>
      <c r="C788" s="85"/>
      <c r="D788" s="85"/>
      <c r="E788" s="85"/>
      <c r="F788" s="85"/>
      <c r="G788" s="85"/>
      <c r="H788" s="85"/>
      <c r="I788" s="85"/>
      <c r="J788" s="85"/>
      <c r="K788" s="57">
        <f>SUM(K789:K799)</f>
        <v>556115521</v>
      </c>
      <c r="L788" s="57">
        <f t="shared" ref="L788:M788" si="6">SUM(L789:L799)</f>
        <v>599146795</v>
      </c>
      <c r="M788" s="57">
        <f t="shared" si="6"/>
        <v>602963588</v>
      </c>
    </row>
    <row r="789" spans="1:13" ht="75">
      <c r="A789" s="69" t="s">
        <v>1</v>
      </c>
      <c r="B789" s="68" t="s">
        <v>24</v>
      </c>
      <c r="C789" s="68" t="s">
        <v>668</v>
      </c>
      <c r="D789" s="65" t="s">
        <v>669</v>
      </c>
      <c r="E789" s="65" t="s">
        <v>665</v>
      </c>
      <c r="F789" s="65" t="s">
        <v>666</v>
      </c>
      <c r="G789" s="13">
        <v>26</v>
      </c>
      <c r="H789" s="13">
        <v>26</v>
      </c>
      <c r="I789" s="13">
        <v>26</v>
      </c>
      <c r="J789" s="69" t="s">
        <v>670</v>
      </c>
      <c r="K789" s="35">
        <v>5260743</v>
      </c>
      <c r="L789" s="35">
        <v>5509624</v>
      </c>
      <c r="M789" s="35">
        <v>5315365</v>
      </c>
    </row>
    <row r="790" spans="1:13" ht="91.5" customHeight="1">
      <c r="A790" s="69" t="s">
        <v>4</v>
      </c>
      <c r="B790" s="68" t="s">
        <v>24</v>
      </c>
      <c r="C790" s="68" t="s">
        <v>671</v>
      </c>
      <c r="D790" s="65" t="s">
        <v>672</v>
      </c>
      <c r="E790" s="65" t="s">
        <v>665</v>
      </c>
      <c r="F790" s="65" t="s">
        <v>666</v>
      </c>
      <c r="G790" s="13">
        <v>22</v>
      </c>
      <c r="H790" s="13">
        <v>22</v>
      </c>
      <c r="I790" s="13">
        <v>22</v>
      </c>
      <c r="J790" s="69" t="s">
        <v>670</v>
      </c>
      <c r="K790" s="35">
        <v>3933448</v>
      </c>
      <c r="L790" s="35">
        <v>4047986</v>
      </c>
      <c r="M790" s="35">
        <v>4059733</v>
      </c>
    </row>
    <row r="791" spans="1:13" ht="75">
      <c r="A791" s="69" t="s">
        <v>3</v>
      </c>
      <c r="B791" s="68" t="s">
        <v>24</v>
      </c>
      <c r="C791" s="68" t="s">
        <v>673</v>
      </c>
      <c r="D791" s="65" t="s">
        <v>674</v>
      </c>
      <c r="E791" s="65" t="s">
        <v>665</v>
      </c>
      <c r="F791" s="65" t="s">
        <v>666</v>
      </c>
      <c r="G791" s="13">
        <v>23</v>
      </c>
      <c r="H791" s="13">
        <v>23</v>
      </c>
      <c r="I791" s="13">
        <v>23</v>
      </c>
      <c r="J791" s="69" t="s">
        <v>670</v>
      </c>
      <c r="K791" s="35">
        <v>1682956</v>
      </c>
      <c r="L791" s="35">
        <v>1762577</v>
      </c>
      <c r="M791" s="35">
        <v>1700432</v>
      </c>
    </row>
    <row r="792" spans="1:13" ht="409.5" customHeight="1">
      <c r="A792" s="76" t="s">
        <v>7</v>
      </c>
      <c r="B792" s="75" t="s">
        <v>24</v>
      </c>
      <c r="C792" s="75" t="s">
        <v>664</v>
      </c>
      <c r="D792" s="105" t="s">
        <v>1038</v>
      </c>
      <c r="E792" s="77" t="s">
        <v>665</v>
      </c>
      <c r="F792" s="77" t="s">
        <v>666</v>
      </c>
      <c r="G792" s="106">
        <v>2172</v>
      </c>
      <c r="H792" s="106">
        <v>2352</v>
      </c>
      <c r="I792" s="106">
        <v>2352</v>
      </c>
      <c r="J792" s="76" t="s">
        <v>667</v>
      </c>
      <c r="K792" s="107">
        <v>226476508</v>
      </c>
      <c r="L792" s="107">
        <v>253643702</v>
      </c>
      <c r="M792" s="107">
        <v>257833836</v>
      </c>
    </row>
    <row r="793" spans="1:13" ht="409.5" customHeight="1">
      <c r="A793" s="76"/>
      <c r="B793" s="75"/>
      <c r="C793" s="75"/>
      <c r="D793" s="105"/>
      <c r="E793" s="77"/>
      <c r="F793" s="77"/>
      <c r="G793" s="106"/>
      <c r="H793" s="106"/>
      <c r="I793" s="106"/>
      <c r="J793" s="76"/>
      <c r="K793" s="107"/>
      <c r="L793" s="107"/>
      <c r="M793" s="107"/>
    </row>
    <row r="794" spans="1:13" ht="135" customHeight="1">
      <c r="A794" s="69" t="s">
        <v>15</v>
      </c>
      <c r="B794" s="68" t="s">
        <v>24</v>
      </c>
      <c r="C794" s="68" t="s">
        <v>675</v>
      </c>
      <c r="D794" s="65" t="s">
        <v>676</v>
      </c>
      <c r="E794" s="65" t="s">
        <v>677</v>
      </c>
      <c r="F794" s="65" t="s">
        <v>678</v>
      </c>
      <c r="G794" s="13">
        <v>146</v>
      </c>
      <c r="H794" s="13">
        <v>149</v>
      </c>
      <c r="I794" s="13">
        <v>149</v>
      </c>
      <c r="J794" s="69" t="s">
        <v>679</v>
      </c>
      <c r="K794" s="35">
        <v>20177693</v>
      </c>
      <c r="L794" s="35">
        <v>20047693</v>
      </c>
      <c r="M794" s="35">
        <v>18949009</v>
      </c>
    </row>
    <row r="795" spans="1:13" ht="76.5" customHeight="1">
      <c r="A795" s="69" t="s">
        <v>2</v>
      </c>
      <c r="B795" s="68" t="s">
        <v>24</v>
      </c>
      <c r="C795" s="68" t="s">
        <v>680</v>
      </c>
      <c r="D795" s="65" t="s">
        <v>681</v>
      </c>
      <c r="E795" s="65" t="s">
        <v>682</v>
      </c>
      <c r="F795" s="65" t="s">
        <v>683</v>
      </c>
      <c r="G795" s="13">
        <v>67330</v>
      </c>
      <c r="H795" s="13">
        <v>66857</v>
      </c>
      <c r="I795" s="13">
        <v>66857</v>
      </c>
      <c r="J795" s="69" t="s">
        <v>684</v>
      </c>
      <c r="K795" s="35">
        <v>192007963</v>
      </c>
      <c r="L795" s="35">
        <v>191193350</v>
      </c>
      <c r="M795" s="35">
        <v>192163350</v>
      </c>
    </row>
    <row r="796" spans="1:13" ht="87" customHeight="1">
      <c r="A796" s="69" t="s">
        <v>5</v>
      </c>
      <c r="B796" s="68" t="s">
        <v>24</v>
      </c>
      <c r="C796" s="68" t="s">
        <v>685</v>
      </c>
      <c r="D796" s="65" t="s">
        <v>686</v>
      </c>
      <c r="E796" s="65" t="s">
        <v>280</v>
      </c>
      <c r="F796" s="65" t="s">
        <v>678</v>
      </c>
      <c r="G796" s="13">
        <v>350</v>
      </c>
      <c r="H796" s="13">
        <v>430</v>
      </c>
      <c r="I796" s="13">
        <v>447</v>
      </c>
      <c r="J796" s="69" t="s">
        <v>687</v>
      </c>
      <c r="K796" s="35">
        <v>30753458</v>
      </c>
      <c r="L796" s="35">
        <v>35333270</v>
      </c>
      <c r="M796" s="35">
        <v>35333270</v>
      </c>
    </row>
    <row r="797" spans="1:13" ht="93.75">
      <c r="A797" s="69" t="s">
        <v>6</v>
      </c>
      <c r="B797" s="68" t="s">
        <v>24</v>
      </c>
      <c r="C797" s="68" t="s">
        <v>688</v>
      </c>
      <c r="D797" s="65" t="s">
        <v>689</v>
      </c>
      <c r="E797" s="65" t="s">
        <v>280</v>
      </c>
      <c r="F797" s="65" t="s">
        <v>678</v>
      </c>
      <c r="G797" s="13">
        <v>7</v>
      </c>
      <c r="H797" s="13">
        <v>7</v>
      </c>
      <c r="I797" s="13">
        <v>7</v>
      </c>
      <c r="J797" s="69" t="s">
        <v>687</v>
      </c>
      <c r="K797" s="35">
        <v>1041302</v>
      </c>
      <c r="L797" s="35">
        <v>1011484</v>
      </c>
      <c r="M797" s="35">
        <v>1011484</v>
      </c>
    </row>
    <row r="798" spans="1:13" ht="54.75" customHeight="1">
      <c r="A798" s="69" t="s">
        <v>67</v>
      </c>
      <c r="B798" s="68" t="s">
        <v>24</v>
      </c>
      <c r="C798" s="68" t="s">
        <v>690</v>
      </c>
      <c r="D798" s="65" t="s">
        <v>691</v>
      </c>
      <c r="E798" s="65" t="s">
        <v>280</v>
      </c>
      <c r="F798" s="65" t="s">
        <v>678</v>
      </c>
      <c r="G798" s="13">
        <v>807</v>
      </c>
      <c r="H798" s="13">
        <v>2684</v>
      </c>
      <c r="I798" s="13">
        <v>2684</v>
      </c>
      <c r="J798" s="69" t="s">
        <v>687</v>
      </c>
      <c r="K798" s="35">
        <v>5250262</v>
      </c>
      <c r="L798" s="35">
        <v>5006549</v>
      </c>
      <c r="M798" s="35">
        <v>5006549</v>
      </c>
    </row>
    <row r="799" spans="1:13" ht="83.25" customHeight="1">
      <c r="A799" s="69" t="s">
        <v>68</v>
      </c>
      <c r="B799" s="68" t="s">
        <v>24</v>
      </c>
      <c r="C799" s="68" t="s">
        <v>692</v>
      </c>
      <c r="D799" s="65" t="s">
        <v>693</v>
      </c>
      <c r="E799" s="65" t="s">
        <v>694</v>
      </c>
      <c r="F799" s="65" t="s">
        <v>678</v>
      </c>
      <c r="G799" s="13">
        <v>380</v>
      </c>
      <c r="H799" s="13">
        <v>380</v>
      </c>
      <c r="I799" s="13">
        <v>381</v>
      </c>
      <c r="J799" s="69" t="s">
        <v>695</v>
      </c>
      <c r="K799" s="35">
        <v>69531188</v>
      </c>
      <c r="L799" s="35">
        <v>81590560</v>
      </c>
      <c r="M799" s="35">
        <v>81590560</v>
      </c>
    </row>
    <row r="800" spans="1:13" ht="27.75" customHeight="1">
      <c r="A800" s="11">
        <v>9</v>
      </c>
      <c r="B800" s="85" t="s">
        <v>41</v>
      </c>
      <c r="C800" s="85"/>
      <c r="D800" s="85"/>
      <c r="E800" s="85"/>
      <c r="F800" s="85"/>
      <c r="G800" s="85"/>
      <c r="H800" s="85"/>
      <c r="I800" s="85"/>
      <c r="J800" s="85"/>
      <c r="K800" s="57">
        <f>SUM(K801:K804)</f>
        <v>159178215</v>
      </c>
      <c r="L800" s="57">
        <f t="shared" ref="L800:M800" si="7">SUM(L801:L804)</f>
        <v>159559339</v>
      </c>
      <c r="M800" s="57">
        <f t="shared" si="7"/>
        <v>159559339</v>
      </c>
    </row>
    <row r="801" spans="1:14" ht="69.75" customHeight="1">
      <c r="A801" s="69"/>
      <c r="B801" s="68" t="s">
        <v>41</v>
      </c>
      <c r="C801" s="68" t="s">
        <v>797</v>
      </c>
      <c r="D801" s="65" t="s">
        <v>798</v>
      </c>
      <c r="E801" s="65" t="s">
        <v>799</v>
      </c>
      <c r="F801" s="65" t="s">
        <v>800</v>
      </c>
      <c r="G801" s="36">
        <v>1720.7</v>
      </c>
      <c r="H801" s="36">
        <v>1720.7</v>
      </c>
      <c r="I801" s="36">
        <v>1720.7</v>
      </c>
      <c r="J801" s="69" t="s">
        <v>991</v>
      </c>
      <c r="K801" s="35">
        <v>47616243</v>
      </c>
      <c r="L801" s="35">
        <v>47771984</v>
      </c>
      <c r="M801" s="35">
        <v>47771984</v>
      </c>
    </row>
    <row r="802" spans="1:14" ht="69.75" customHeight="1">
      <c r="A802" s="69"/>
      <c r="B802" s="68" t="s">
        <v>41</v>
      </c>
      <c r="C802" s="68" t="s">
        <v>801</v>
      </c>
      <c r="D802" s="65" t="s">
        <v>802</v>
      </c>
      <c r="E802" s="65" t="s">
        <v>803</v>
      </c>
      <c r="F802" s="65" t="s">
        <v>804</v>
      </c>
      <c r="G802" s="36">
        <v>46928.6</v>
      </c>
      <c r="H802" s="36">
        <v>46928.6</v>
      </c>
      <c r="I802" s="36">
        <v>46928.6</v>
      </c>
      <c r="J802" s="69" t="s">
        <v>991</v>
      </c>
      <c r="K802" s="35">
        <v>21642647</v>
      </c>
      <c r="L802" s="35">
        <v>21642647</v>
      </c>
      <c r="M802" s="35">
        <v>21642647</v>
      </c>
    </row>
    <row r="803" spans="1:14" ht="69.75" customHeight="1">
      <c r="A803" s="69"/>
      <c r="B803" s="68" t="s">
        <v>41</v>
      </c>
      <c r="C803" s="68" t="s">
        <v>805</v>
      </c>
      <c r="D803" s="65" t="s">
        <v>806</v>
      </c>
      <c r="E803" s="65" t="s">
        <v>807</v>
      </c>
      <c r="F803" s="65" t="s">
        <v>772</v>
      </c>
      <c r="G803" s="65">
        <v>7000</v>
      </c>
      <c r="H803" s="65">
        <v>7000</v>
      </c>
      <c r="I803" s="65">
        <v>10196</v>
      </c>
      <c r="J803" s="69" t="s">
        <v>991</v>
      </c>
      <c r="K803" s="35">
        <v>17007681</v>
      </c>
      <c r="L803" s="35">
        <v>17057305</v>
      </c>
      <c r="M803" s="35">
        <v>17057305</v>
      </c>
    </row>
    <row r="804" spans="1:14" ht="69.75" customHeight="1">
      <c r="A804" s="69"/>
      <c r="B804" s="68" t="s">
        <v>41</v>
      </c>
      <c r="C804" s="68" t="s">
        <v>808</v>
      </c>
      <c r="D804" s="65" t="s">
        <v>809</v>
      </c>
      <c r="E804" s="65" t="s">
        <v>810</v>
      </c>
      <c r="F804" s="65" t="s">
        <v>772</v>
      </c>
      <c r="G804" s="65">
        <v>72710</v>
      </c>
      <c r="H804" s="65">
        <v>72710</v>
      </c>
      <c r="I804" s="65">
        <v>72316</v>
      </c>
      <c r="J804" s="69" t="s">
        <v>992</v>
      </c>
      <c r="K804" s="35">
        <v>72911644</v>
      </c>
      <c r="L804" s="35">
        <v>73087403</v>
      </c>
      <c r="M804" s="35">
        <v>73087403</v>
      </c>
    </row>
    <row r="805" spans="1:14" ht="25.5" customHeight="1">
      <c r="A805" s="11">
        <v>10</v>
      </c>
      <c r="B805" s="85" t="s">
        <v>25</v>
      </c>
      <c r="C805" s="85"/>
      <c r="D805" s="85"/>
      <c r="E805" s="85"/>
      <c r="F805" s="85"/>
      <c r="G805" s="85"/>
      <c r="H805" s="85"/>
      <c r="I805" s="85"/>
      <c r="J805" s="85"/>
      <c r="K805" s="57">
        <f>SUM(K806:K816)</f>
        <v>46398758</v>
      </c>
      <c r="L805" s="57">
        <f t="shared" ref="L805:M805" si="8">SUM(L806:L816)</f>
        <v>47499068</v>
      </c>
      <c r="M805" s="57">
        <f t="shared" si="8"/>
        <v>47499068</v>
      </c>
    </row>
    <row r="806" spans="1:14" ht="129.75" customHeight="1">
      <c r="A806" s="69"/>
      <c r="B806" s="68" t="s">
        <v>25</v>
      </c>
      <c r="C806" s="68" t="s">
        <v>852</v>
      </c>
      <c r="D806" s="65" t="s">
        <v>853</v>
      </c>
      <c r="E806" s="65" t="s">
        <v>1027</v>
      </c>
      <c r="F806" s="65" t="s">
        <v>678</v>
      </c>
      <c r="G806" s="13">
        <v>65</v>
      </c>
      <c r="H806" s="13">
        <v>65</v>
      </c>
      <c r="I806" s="13">
        <v>70</v>
      </c>
      <c r="J806" s="69" t="s">
        <v>854</v>
      </c>
      <c r="K806" s="35">
        <v>6316443</v>
      </c>
      <c r="L806" s="35">
        <v>6447970</v>
      </c>
      <c r="M806" s="35">
        <v>6447970</v>
      </c>
      <c r="N806" s="6"/>
    </row>
    <row r="807" spans="1:14" ht="85.5" customHeight="1">
      <c r="A807" s="69"/>
      <c r="B807" s="68" t="s">
        <v>25</v>
      </c>
      <c r="C807" s="68" t="s">
        <v>855</v>
      </c>
      <c r="D807" s="65" t="s">
        <v>856</v>
      </c>
      <c r="E807" s="65" t="s">
        <v>1028</v>
      </c>
      <c r="F807" s="65" t="s">
        <v>678</v>
      </c>
      <c r="G807" s="13">
        <v>323</v>
      </c>
      <c r="H807" s="13">
        <v>323</v>
      </c>
      <c r="I807" s="13">
        <v>411</v>
      </c>
      <c r="J807" s="69" t="s">
        <v>854</v>
      </c>
      <c r="K807" s="35">
        <v>4952979</v>
      </c>
      <c r="L807" s="35">
        <v>5076106</v>
      </c>
      <c r="M807" s="35">
        <v>5076106</v>
      </c>
      <c r="N807" s="6"/>
    </row>
    <row r="808" spans="1:14" ht="141.75" customHeight="1">
      <c r="A808" s="69"/>
      <c r="B808" s="68" t="s">
        <v>25</v>
      </c>
      <c r="C808" s="68" t="s">
        <v>857</v>
      </c>
      <c r="D808" s="65" t="s">
        <v>858</v>
      </c>
      <c r="E808" s="65" t="s">
        <v>859</v>
      </c>
      <c r="F808" s="65" t="s">
        <v>678</v>
      </c>
      <c r="G808" s="13">
        <v>4</v>
      </c>
      <c r="H808" s="13">
        <v>4</v>
      </c>
      <c r="I808" s="13">
        <v>4</v>
      </c>
      <c r="J808" s="69" t="s">
        <v>854</v>
      </c>
      <c r="K808" s="35">
        <v>1468497</v>
      </c>
      <c r="L808" s="35">
        <v>1504320</v>
      </c>
      <c r="M808" s="35">
        <v>1504320</v>
      </c>
      <c r="N808" s="6"/>
    </row>
    <row r="809" spans="1:14" ht="82.5" customHeight="1">
      <c r="A809" s="69"/>
      <c r="B809" s="68" t="s">
        <v>25</v>
      </c>
      <c r="C809" s="68" t="s">
        <v>860</v>
      </c>
      <c r="D809" s="65" t="s">
        <v>861</v>
      </c>
      <c r="E809" s="65" t="s">
        <v>1029</v>
      </c>
      <c r="F809" s="65" t="s">
        <v>678</v>
      </c>
      <c r="G809" s="13">
        <v>9219</v>
      </c>
      <c r="H809" s="13">
        <v>9219</v>
      </c>
      <c r="I809" s="13">
        <v>60750</v>
      </c>
      <c r="J809" s="69" t="s">
        <v>854</v>
      </c>
      <c r="K809" s="35">
        <v>6216805</v>
      </c>
      <c r="L809" s="35">
        <v>6351883</v>
      </c>
      <c r="M809" s="35">
        <v>6351883</v>
      </c>
      <c r="N809" s="6"/>
    </row>
    <row r="810" spans="1:14" ht="83.25" customHeight="1">
      <c r="A810" s="69"/>
      <c r="B810" s="68" t="s">
        <v>25</v>
      </c>
      <c r="C810" s="68" t="s">
        <v>862</v>
      </c>
      <c r="D810" s="65" t="s">
        <v>863</v>
      </c>
      <c r="E810" s="65" t="s">
        <v>1030</v>
      </c>
      <c r="F810" s="65" t="s">
        <v>678</v>
      </c>
      <c r="G810" s="13">
        <v>4</v>
      </c>
      <c r="H810" s="13">
        <v>4</v>
      </c>
      <c r="I810" s="13">
        <v>4</v>
      </c>
      <c r="J810" s="69" t="s">
        <v>854</v>
      </c>
      <c r="K810" s="35">
        <v>4627747</v>
      </c>
      <c r="L810" s="35">
        <v>4740164</v>
      </c>
      <c r="M810" s="35">
        <v>4740164</v>
      </c>
      <c r="N810" s="6"/>
    </row>
    <row r="811" spans="1:14" ht="85.5" customHeight="1">
      <c r="A811" s="69"/>
      <c r="B811" s="68" t="s">
        <v>25</v>
      </c>
      <c r="C811" s="68" t="s">
        <v>864</v>
      </c>
      <c r="D811" s="65" t="s">
        <v>865</v>
      </c>
      <c r="E811" s="65" t="s">
        <v>1031</v>
      </c>
      <c r="F811" s="65" t="s">
        <v>678</v>
      </c>
      <c r="G811" s="13">
        <v>855082</v>
      </c>
      <c r="H811" s="13">
        <v>855082</v>
      </c>
      <c r="I811" s="13">
        <v>878642</v>
      </c>
      <c r="J811" s="69" t="s">
        <v>854</v>
      </c>
      <c r="K811" s="35">
        <v>7812122</v>
      </c>
      <c r="L811" s="35">
        <v>8000882</v>
      </c>
      <c r="M811" s="35">
        <v>8000882</v>
      </c>
      <c r="N811" s="6"/>
    </row>
    <row r="812" spans="1:14" ht="92.25" customHeight="1">
      <c r="A812" s="69"/>
      <c r="B812" s="68" t="s">
        <v>25</v>
      </c>
      <c r="C812" s="68" t="s">
        <v>866</v>
      </c>
      <c r="D812" s="65" t="s">
        <v>867</v>
      </c>
      <c r="E812" s="65" t="s">
        <v>1031</v>
      </c>
      <c r="F812" s="65" t="s">
        <v>678</v>
      </c>
      <c r="G812" s="13">
        <v>175473</v>
      </c>
      <c r="H812" s="13">
        <v>175473</v>
      </c>
      <c r="I812" s="13">
        <v>1050161</v>
      </c>
      <c r="J812" s="69" t="s">
        <v>854</v>
      </c>
      <c r="K812" s="35">
        <v>2905145</v>
      </c>
      <c r="L812" s="35">
        <v>2975048</v>
      </c>
      <c r="M812" s="35">
        <v>2975048</v>
      </c>
      <c r="N812" s="6"/>
    </row>
    <row r="813" spans="1:14" ht="120" customHeight="1">
      <c r="A813" s="69"/>
      <c r="B813" s="68" t="s">
        <v>25</v>
      </c>
      <c r="C813" s="42" t="s">
        <v>868</v>
      </c>
      <c r="D813" s="14" t="s">
        <v>869</v>
      </c>
      <c r="E813" s="65" t="s">
        <v>1032</v>
      </c>
      <c r="F813" s="65" t="s">
        <v>678</v>
      </c>
      <c r="G813" s="13">
        <v>6704</v>
      </c>
      <c r="H813" s="13">
        <v>6704</v>
      </c>
      <c r="I813" s="13">
        <v>6704</v>
      </c>
      <c r="J813" s="69" t="s">
        <v>854</v>
      </c>
      <c r="K813" s="35">
        <v>2859441</v>
      </c>
      <c r="L813" s="35">
        <v>2923564</v>
      </c>
      <c r="M813" s="35">
        <v>2923564</v>
      </c>
      <c r="N813" s="6"/>
    </row>
    <row r="814" spans="1:14" ht="162.75" customHeight="1">
      <c r="A814" s="69"/>
      <c r="B814" s="68" t="s">
        <v>25</v>
      </c>
      <c r="C814" s="42" t="s">
        <v>870</v>
      </c>
      <c r="D814" s="65" t="s">
        <v>871</v>
      </c>
      <c r="E814" s="65" t="s">
        <v>1033</v>
      </c>
      <c r="F814" s="65" t="s">
        <v>678</v>
      </c>
      <c r="G814" s="13">
        <v>103</v>
      </c>
      <c r="H814" s="13">
        <v>103</v>
      </c>
      <c r="I814" s="13">
        <v>144</v>
      </c>
      <c r="J814" s="69" t="s">
        <v>854</v>
      </c>
      <c r="K814" s="35">
        <v>2944516</v>
      </c>
      <c r="L814" s="35">
        <v>3014626</v>
      </c>
      <c r="M814" s="35">
        <v>3014626</v>
      </c>
      <c r="N814" s="6"/>
    </row>
    <row r="815" spans="1:14" ht="122.25" customHeight="1">
      <c r="A815" s="69"/>
      <c r="B815" s="68" t="s">
        <v>25</v>
      </c>
      <c r="C815" s="68" t="s">
        <v>872</v>
      </c>
      <c r="D815" s="65" t="s">
        <v>873</v>
      </c>
      <c r="E815" s="65" t="s">
        <v>1034</v>
      </c>
      <c r="F815" s="65" t="s">
        <v>678</v>
      </c>
      <c r="G815" s="13">
        <v>500</v>
      </c>
      <c r="H815" s="13">
        <v>500</v>
      </c>
      <c r="I815" s="13">
        <v>1045</v>
      </c>
      <c r="J815" s="69" t="s">
        <v>854</v>
      </c>
      <c r="K815" s="35">
        <v>5221737</v>
      </c>
      <c r="L815" s="35">
        <v>5341850</v>
      </c>
      <c r="M815" s="35">
        <v>5341850</v>
      </c>
      <c r="N815" s="6"/>
    </row>
    <row r="816" spans="1:14" ht="117" customHeight="1">
      <c r="A816" s="69"/>
      <c r="B816" s="68" t="s">
        <v>25</v>
      </c>
      <c r="C816" s="68" t="s">
        <v>874</v>
      </c>
      <c r="D816" s="65" t="s">
        <v>875</v>
      </c>
      <c r="E816" s="65" t="s">
        <v>1035</v>
      </c>
      <c r="F816" s="65" t="s">
        <v>678</v>
      </c>
      <c r="G816" s="13">
        <v>380</v>
      </c>
      <c r="H816" s="13">
        <v>380</v>
      </c>
      <c r="I816" s="13">
        <v>800</v>
      </c>
      <c r="J816" s="69" t="s">
        <v>854</v>
      </c>
      <c r="K816" s="35">
        <v>1073326</v>
      </c>
      <c r="L816" s="35">
        <v>1122655</v>
      </c>
      <c r="M816" s="35">
        <v>1122655</v>
      </c>
      <c r="N816" s="6"/>
    </row>
    <row r="817" spans="1:13" ht="30" customHeight="1">
      <c r="A817" s="11">
        <v>11</v>
      </c>
      <c r="B817" s="85" t="s">
        <v>26</v>
      </c>
      <c r="C817" s="85"/>
      <c r="D817" s="85"/>
      <c r="E817" s="85"/>
      <c r="F817" s="85"/>
      <c r="G817" s="85"/>
      <c r="H817" s="85"/>
      <c r="I817" s="85"/>
      <c r="J817" s="85"/>
      <c r="K817" s="57">
        <f>SUM(K818:K822)</f>
        <v>116230955</v>
      </c>
      <c r="L817" s="57">
        <f t="shared" ref="L817:M817" si="9">SUM(L818:L822)</f>
        <v>129239438</v>
      </c>
      <c r="M817" s="57">
        <f t="shared" si="9"/>
        <v>129239438</v>
      </c>
    </row>
    <row r="818" spans="1:13" ht="165.75" customHeight="1">
      <c r="A818" s="69" t="s">
        <v>1</v>
      </c>
      <c r="B818" s="68" t="s">
        <v>696</v>
      </c>
      <c r="C818" s="68" t="s">
        <v>697</v>
      </c>
      <c r="D818" s="65" t="s">
        <v>698</v>
      </c>
      <c r="E818" s="37" t="s">
        <v>49</v>
      </c>
      <c r="F818" s="38" t="s">
        <v>266</v>
      </c>
      <c r="G818" s="13">
        <v>80</v>
      </c>
      <c r="H818" s="13">
        <v>80</v>
      </c>
      <c r="I818" s="13">
        <v>80</v>
      </c>
      <c r="J818" s="69" t="s">
        <v>984</v>
      </c>
      <c r="K818" s="35">
        <v>21153101</v>
      </c>
      <c r="L818" s="35">
        <v>22945553</v>
      </c>
      <c r="M818" s="35">
        <v>22945553</v>
      </c>
    </row>
    <row r="819" spans="1:13" ht="157.5" customHeight="1">
      <c r="A819" s="69" t="s">
        <v>4</v>
      </c>
      <c r="B819" s="68" t="s">
        <v>696</v>
      </c>
      <c r="C819" s="68" t="s">
        <v>699</v>
      </c>
      <c r="D819" s="69" t="s">
        <v>700</v>
      </c>
      <c r="E819" s="37" t="s">
        <v>49</v>
      </c>
      <c r="F819" s="38" t="s">
        <v>266</v>
      </c>
      <c r="G819" s="13">
        <v>120</v>
      </c>
      <c r="H819" s="13">
        <v>120</v>
      </c>
      <c r="I819" s="13">
        <v>120</v>
      </c>
      <c r="J819" s="69" t="s">
        <v>984</v>
      </c>
      <c r="K819" s="35">
        <v>17954483</v>
      </c>
      <c r="L819" s="35">
        <v>17954483</v>
      </c>
      <c r="M819" s="35">
        <v>17954483</v>
      </c>
    </row>
    <row r="820" spans="1:13" ht="63" customHeight="1">
      <c r="A820" s="69" t="s">
        <v>3</v>
      </c>
      <c r="B820" s="68" t="s">
        <v>696</v>
      </c>
      <c r="C820" s="68" t="s">
        <v>701</v>
      </c>
      <c r="D820" s="69" t="s">
        <v>702</v>
      </c>
      <c r="E820" s="37" t="s">
        <v>703</v>
      </c>
      <c r="F820" s="38" t="s">
        <v>266</v>
      </c>
      <c r="G820" s="13">
        <v>6</v>
      </c>
      <c r="H820" s="13">
        <v>6</v>
      </c>
      <c r="I820" s="13">
        <v>6</v>
      </c>
      <c r="J820" s="69" t="s">
        <v>984</v>
      </c>
      <c r="K820" s="35">
        <v>22568117</v>
      </c>
      <c r="L820" s="35">
        <v>23192552</v>
      </c>
      <c r="M820" s="35">
        <v>23192552</v>
      </c>
    </row>
    <row r="821" spans="1:13" ht="131.25">
      <c r="A821" s="69" t="s">
        <v>7</v>
      </c>
      <c r="B821" s="68" t="s">
        <v>696</v>
      </c>
      <c r="C821" s="68" t="s">
        <v>704</v>
      </c>
      <c r="D821" s="69" t="s">
        <v>705</v>
      </c>
      <c r="E821" s="37" t="s">
        <v>49</v>
      </c>
      <c r="F821" s="38" t="s">
        <v>266</v>
      </c>
      <c r="G821" s="13">
        <v>20</v>
      </c>
      <c r="H821" s="13">
        <v>20</v>
      </c>
      <c r="I821" s="13">
        <v>20</v>
      </c>
      <c r="J821" s="69" t="s">
        <v>983</v>
      </c>
      <c r="K821" s="35">
        <v>47782611</v>
      </c>
      <c r="L821" s="35">
        <v>56245740</v>
      </c>
      <c r="M821" s="35">
        <v>56245740</v>
      </c>
    </row>
    <row r="822" spans="1:13" ht="69" customHeight="1">
      <c r="A822" s="69" t="s">
        <v>15</v>
      </c>
      <c r="B822" s="68" t="s">
        <v>696</v>
      </c>
      <c r="C822" s="68" t="s">
        <v>706</v>
      </c>
      <c r="D822" s="69" t="s">
        <v>707</v>
      </c>
      <c r="E822" s="37" t="s">
        <v>49</v>
      </c>
      <c r="F822" s="38" t="s">
        <v>266</v>
      </c>
      <c r="G822" s="13">
        <v>23</v>
      </c>
      <c r="H822" s="13">
        <v>23</v>
      </c>
      <c r="I822" s="13">
        <v>23</v>
      </c>
      <c r="J822" s="69" t="s">
        <v>982</v>
      </c>
      <c r="K822" s="35">
        <v>6772643</v>
      </c>
      <c r="L822" s="35">
        <v>8901110</v>
      </c>
      <c r="M822" s="35">
        <v>8901110</v>
      </c>
    </row>
    <row r="823" spans="1:13" ht="29.25" customHeight="1">
      <c r="A823" s="11">
        <v>12</v>
      </c>
      <c r="B823" s="84" t="s">
        <v>27</v>
      </c>
      <c r="C823" s="84"/>
      <c r="D823" s="84"/>
      <c r="E823" s="84"/>
      <c r="F823" s="84"/>
      <c r="G823" s="84"/>
      <c r="H823" s="84"/>
      <c r="I823" s="84"/>
      <c r="J823" s="84"/>
      <c r="K823" s="57">
        <f>SUM(K824:K831)</f>
        <v>51485457</v>
      </c>
      <c r="L823" s="57">
        <f t="shared" ref="L823:M823" si="10">SUM(L824:L831)</f>
        <v>51645428</v>
      </c>
      <c r="M823" s="57">
        <f t="shared" si="10"/>
        <v>51645428</v>
      </c>
    </row>
    <row r="824" spans="1:13" ht="106.5" customHeight="1">
      <c r="A824" s="69" t="s">
        <v>1</v>
      </c>
      <c r="B824" s="68" t="s">
        <v>27</v>
      </c>
      <c r="C824" s="47" t="s">
        <v>263</v>
      </c>
      <c r="D824" s="14" t="s">
        <v>264</v>
      </c>
      <c r="E824" s="65" t="s">
        <v>265</v>
      </c>
      <c r="F824" s="65" t="s">
        <v>266</v>
      </c>
      <c r="G824" s="13">
        <v>3</v>
      </c>
      <c r="H824" s="13">
        <v>3</v>
      </c>
      <c r="I824" s="13">
        <v>3</v>
      </c>
      <c r="J824" s="8" t="s">
        <v>267</v>
      </c>
      <c r="K824" s="35">
        <v>1155228</v>
      </c>
      <c r="L824" s="35">
        <v>1175223</v>
      </c>
      <c r="M824" s="35">
        <v>1175223</v>
      </c>
    </row>
    <row r="825" spans="1:13" ht="109.5" customHeight="1">
      <c r="A825" s="69" t="s">
        <v>4</v>
      </c>
      <c r="B825" s="68" t="s">
        <v>27</v>
      </c>
      <c r="C825" s="68" t="s">
        <v>263</v>
      </c>
      <c r="D825" s="14" t="s">
        <v>268</v>
      </c>
      <c r="E825" s="65" t="s">
        <v>265</v>
      </c>
      <c r="F825" s="65" t="s">
        <v>266</v>
      </c>
      <c r="G825" s="13">
        <v>20</v>
      </c>
      <c r="H825" s="13">
        <v>20</v>
      </c>
      <c r="I825" s="13">
        <v>20</v>
      </c>
      <c r="J825" s="8" t="s">
        <v>267</v>
      </c>
      <c r="K825" s="35">
        <v>10268700</v>
      </c>
      <c r="L825" s="35">
        <v>10288696</v>
      </c>
      <c r="M825" s="35">
        <v>10288696</v>
      </c>
    </row>
    <row r="826" spans="1:13" ht="108.75" customHeight="1">
      <c r="A826" s="69" t="s">
        <v>3</v>
      </c>
      <c r="B826" s="68" t="s">
        <v>27</v>
      </c>
      <c r="C826" s="47" t="s">
        <v>263</v>
      </c>
      <c r="D826" s="14" t="s">
        <v>269</v>
      </c>
      <c r="E826" s="65" t="s">
        <v>265</v>
      </c>
      <c r="F826" s="65" t="s">
        <v>266</v>
      </c>
      <c r="G826" s="13">
        <v>20</v>
      </c>
      <c r="H826" s="13">
        <v>20</v>
      </c>
      <c r="I826" s="13">
        <v>20</v>
      </c>
      <c r="J826" s="8" t="s">
        <v>267</v>
      </c>
      <c r="K826" s="35">
        <v>8214960</v>
      </c>
      <c r="L826" s="35">
        <v>8234956</v>
      </c>
      <c r="M826" s="35">
        <v>8234956</v>
      </c>
    </row>
    <row r="827" spans="1:13" ht="104.25" customHeight="1">
      <c r="A827" s="69" t="s">
        <v>7</v>
      </c>
      <c r="B827" s="68" t="s">
        <v>27</v>
      </c>
      <c r="C827" s="47" t="s">
        <v>263</v>
      </c>
      <c r="D827" s="14" t="s">
        <v>270</v>
      </c>
      <c r="E827" s="65" t="s">
        <v>271</v>
      </c>
      <c r="F827" s="65" t="s">
        <v>266</v>
      </c>
      <c r="G827" s="13">
        <v>390</v>
      </c>
      <c r="H827" s="13">
        <v>770</v>
      </c>
      <c r="I827" s="13">
        <v>770</v>
      </c>
      <c r="J827" s="8" t="s">
        <v>267</v>
      </c>
      <c r="K827" s="35">
        <v>5006430</v>
      </c>
      <c r="L827" s="35">
        <v>6843529</v>
      </c>
      <c r="M827" s="35">
        <v>6843529</v>
      </c>
    </row>
    <row r="828" spans="1:13" ht="56.25">
      <c r="A828" s="69" t="s">
        <v>15</v>
      </c>
      <c r="B828" s="68" t="s">
        <v>27</v>
      </c>
      <c r="C828" s="47" t="s">
        <v>272</v>
      </c>
      <c r="D828" s="14" t="s">
        <v>273</v>
      </c>
      <c r="E828" s="65" t="s">
        <v>274</v>
      </c>
      <c r="F828" s="65" t="s">
        <v>266</v>
      </c>
      <c r="G828" s="13">
        <v>820</v>
      </c>
      <c r="H828" s="13">
        <v>550</v>
      </c>
      <c r="I828" s="13">
        <v>550</v>
      </c>
      <c r="J828" s="8" t="s">
        <v>267</v>
      </c>
      <c r="K828" s="35">
        <v>5518600</v>
      </c>
      <c r="L828" s="35">
        <v>3721493</v>
      </c>
      <c r="M828" s="35">
        <v>3721493</v>
      </c>
    </row>
    <row r="829" spans="1:13" ht="56.25">
      <c r="A829" s="69" t="s">
        <v>2</v>
      </c>
      <c r="B829" s="68" t="s">
        <v>27</v>
      </c>
      <c r="C829" s="47" t="s">
        <v>272</v>
      </c>
      <c r="D829" s="14" t="s">
        <v>275</v>
      </c>
      <c r="E829" s="65" t="s">
        <v>276</v>
      </c>
      <c r="F829" s="65" t="s">
        <v>266</v>
      </c>
      <c r="G829" s="13">
        <v>591</v>
      </c>
      <c r="H829" s="13">
        <v>591</v>
      </c>
      <c r="I829" s="13">
        <v>591</v>
      </c>
      <c r="J829" s="8" t="s">
        <v>267</v>
      </c>
      <c r="K829" s="35">
        <v>16177443</v>
      </c>
      <c r="L829" s="35">
        <v>16197442</v>
      </c>
      <c r="M829" s="35">
        <v>16197442</v>
      </c>
    </row>
    <row r="830" spans="1:13" ht="101.25" customHeight="1">
      <c r="A830" s="69" t="s">
        <v>5</v>
      </c>
      <c r="B830" s="68" t="s">
        <v>27</v>
      </c>
      <c r="C830" s="47" t="s">
        <v>263</v>
      </c>
      <c r="D830" s="65" t="s">
        <v>277</v>
      </c>
      <c r="E830" s="65" t="s">
        <v>278</v>
      </c>
      <c r="F830" s="65" t="s">
        <v>266</v>
      </c>
      <c r="G830" s="13">
        <v>1</v>
      </c>
      <c r="H830" s="13">
        <v>1</v>
      </c>
      <c r="I830" s="13">
        <v>1</v>
      </c>
      <c r="J830" s="8" t="s">
        <v>267</v>
      </c>
      <c r="K830" s="35">
        <v>1858136</v>
      </c>
      <c r="L830" s="35">
        <v>1878132</v>
      </c>
      <c r="M830" s="35">
        <v>1878132</v>
      </c>
    </row>
    <row r="831" spans="1:13" ht="108" customHeight="1">
      <c r="A831" s="69" t="s">
        <v>6</v>
      </c>
      <c r="B831" s="68" t="s">
        <v>27</v>
      </c>
      <c r="C831" s="68" t="s">
        <v>263</v>
      </c>
      <c r="D831" s="65" t="s">
        <v>279</v>
      </c>
      <c r="E831" s="65" t="s">
        <v>280</v>
      </c>
      <c r="F831" s="65" t="s">
        <v>266</v>
      </c>
      <c r="G831" s="22">
        <v>40</v>
      </c>
      <c r="H831" s="22">
        <v>40</v>
      </c>
      <c r="I831" s="22">
        <v>40</v>
      </c>
      <c r="J831" s="8" t="s">
        <v>267</v>
      </c>
      <c r="K831" s="21">
        <v>3285960</v>
      </c>
      <c r="L831" s="21">
        <v>3305957</v>
      </c>
      <c r="M831" s="21">
        <v>3305957</v>
      </c>
    </row>
    <row r="832" spans="1:13" ht="26.25" customHeight="1">
      <c r="A832" s="11">
        <v>13</v>
      </c>
      <c r="B832" s="84" t="s">
        <v>42</v>
      </c>
      <c r="C832" s="84"/>
      <c r="D832" s="84"/>
      <c r="E832" s="84"/>
      <c r="F832" s="84"/>
      <c r="G832" s="84"/>
      <c r="H832" s="84"/>
      <c r="I832" s="84"/>
      <c r="J832" s="84"/>
      <c r="K832" s="57">
        <f>SUM(K833:K850)</f>
        <v>315558999</v>
      </c>
      <c r="L832" s="57">
        <f t="shared" ref="L832:M832" si="11">SUM(L833:L850)</f>
        <v>316542468</v>
      </c>
      <c r="M832" s="57">
        <f t="shared" si="11"/>
        <v>316542468</v>
      </c>
    </row>
    <row r="833" spans="1:13" s="2" customFormat="1" ht="126" customHeight="1">
      <c r="A833" s="69" t="s">
        <v>1</v>
      </c>
      <c r="B833" s="68" t="s">
        <v>42</v>
      </c>
      <c r="C833" s="68" t="s">
        <v>751</v>
      </c>
      <c r="D833" s="65" t="s">
        <v>752</v>
      </c>
      <c r="E833" s="65" t="s">
        <v>753</v>
      </c>
      <c r="F833" s="22" t="s">
        <v>266</v>
      </c>
      <c r="G833" s="26">
        <v>710</v>
      </c>
      <c r="H833" s="26">
        <v>910</v>
      </c>
      <c r="I833" s="26">
        <v>910</v>
      </c>
      <c r="J833" s="39" t="s">
        <v>754</v>
      </c>
      <c r="K833" s="21">
        <v>227681</v>
      </c>
      <c r="L833" s="21">
        <v>291812</v>
      </c>
      <c r="M833" s="21">
        <v>291812</v>
      </c>
    </row>
    <row r="834" spans="1:13" s="2" customFormat="1" ht="126" customHeight="1">
      <c r="A834" s="69" t="s">
        <v>4</v>
      </c>
      <c r="B834" s="68" t="s">
        <v>42</v>
      </c>
      <c r="C834" s="68" t="s">
        <v>751</v>
      </c>
      <c r="D834" s="65" t="s">
        <v>755</v>
      </c>
      <c r="E834" s="65" t="s">
        <v>753</v>
      </c>
      <c r="F834" s="22" t="s">
        <v>266</v>
      </c>
      <c r="G834" s="26">
        <v>165821</v>
      </c>
      <c r="H834" s="26">
        <v>172275</v>
      </c>
      <c r="I834" s="26">
        <v>172275</v>
      </c>
      <c r="J834" s="39" t="s">
        <v>754</v>
      </c>
      <c r="K834" s="21">
        <v>53175147</v>
      </c>
      <c r="L834" s="21">
        <v>55243769</v>
      </c>
      <c r="M834" s="21">
        <v>55243769</v>
      </c>
    </row>
    <row r="835" spans="1:13" s="2" customFormat="1" ht="126" customHeight="1">
      <c r="A835" s="69" t="s">
        <v>3</v>
      </c>
      <c r="B835" s="68" t="s">
        <v>42</v>
      </c>
      <c r="C835" s="68" t="s">
        <v>751</v>
      </c>
      <c r="D835" s="65" t="s">
        <v>756</v>
      </c>
      <c r="E835" s="65" t="s">
        <v>753</v>
      </c>
      <c r="F835" s="22" t="s">
        <v>266</v>
      </c>
      <c r="G835" s="26">
        <v>64336</v>
      </c>
      <c r="H835" s="26">
        <v>64984</v>
      </c>
      <c r="I835" s="26">
        <v>64984</v>
      </c>
      <c r="J835" s="39" t="s">
        <v>754</v>
      </c>
      <c r="K835" s="21">
        <v>20631116</v>
      </c>
      <c r="L835" s="21">
        <v>20838549</v>
      </c>
      <c r="M835" s="21">
        <v>20838549</v>
      </c>
    </row>
    <row r="836" spans="1:13" s="2" customFormat="1" ht="126" customHeight="1">
      <c r="A836" s="69" t="s">
        <v>7</v>
      </c>
      <c r="B836" s="68" t="s">
        <v>42</v>
      </c>
      <c r="C836" s="68" t="s">
        <v>751</v>
      </c>
      <c r="D836" s="65" t="s">
        <v>757</v>
      </c>
      <c r="E836" s="65" t="s">
        <v>280</v>
      </c>
      <c r="F836" s="22" t="s">
        <v>266</v>
      </c>
      <c r="G836" s="26">
        <v>5280</v>
      </c>
      <c r="H836" s="73">
        <v>5620</v>
      </c>
      <c r="I836" s="26">
        <v>5620</v>
      </c>
      <c r="J836" s="39" t="s">
        <v>754</v>
      </c>
      <c r="K836" s="21">
        <v>1693180</v>
      </c>
      <c r="L836" s="21">
        <v>1802177</v>
      </c>
      <c r="M836" s="21">
        <v>1802177</v>
      </c>
    </row>
    <row r="837" spans="1:13" s="2" customFormat="1" ht="126" customHeight="1">
      <c r="A837" s="69" t="s">
        <v>15</v>
      </c>
      <c r="B837" s="68" t="s">
        <v>42</v>
      </c>
      <c r="C837" s="68" t="s">
        <v>751</v>
      </c>
      <c r="D837" s="65" t="s">
        <v>758</v>
      </c>
      <c r="E837" s="65" t="s">
        <v>753</v>
      </c>
      <c r="F837" s="22" t="s">
        <v>266</v>
      </c>
      <c r="G837" s="26">
        <v>379702</v>
      </c>
      <c r="H837" s="73">
        <v>388839</v>
      </c>
      <c r="I837" s="26">
        <v>388839</v>
      </c>
      <c r="J837" s="39" t="s">
        <v>754</v>
      </c>
      <c r="K837" s="21">
        <v>121762078</v>
      </c>
      <c r="L837" s="21">
        <v>124689459</v>
      </c>
      <c r="M837" s="21">
        <v>124689459</v>
      </c>
    </row>
    <row r="838" spans="1:13" s="2" customFormat="1" ht="126" customHeight="1">
      <c r="A838" s="69" t="s">
        <v>2</v>
      </c>
      <c r="B838" s="68" t="s">
        <v>42</v>
      </c>
      <c r="C838" s="68" t="s">
        <v>751</v>
      </c>
      <c r="D838" s="65" t="s">
        <v>759</v>
      </c>
      <c r="E838" s="65" t="s">
        <v>753</v>
      </c>
      <c r="F838" s="22" t="s">
        <v>266</v>
      </c>
      <c r="G838" s="26">
        <v>45261</v>
      </c>
      <c r="H838" s="73">
        <v>44867</v>
      </c>
      <c r="I838" s="26">
        <v>44867</v>
      </c>
      <c r="J838" s="39" t="s">
        <v>754</v>
      </c>
      <c r="K838" s="21">
        <v>14514164</v>
      </c>
      <c r="L838" s="21">
        <v>14387590</v>
      </c>
      <c r="M838" s="21">
        <v>14387590</v>
      </c>
    </row>
    <row r="839" spans="1:13" s="2" customFormat="1" ht="126" customHeight="1">
      <c r="A839" s="69" t="s">
        <v>5</v>
      </c>
      <c r="B839" s="68" t="s">
        <v>42</v>
      </c>
      <c r="C839" s="68" t="s">
        <v>751</v>
      </c>
      <c r="D839" s="65" t="s">
        <v>760</v>
      </c>
      <c r="E839" s="65" t="s">
        <v>753</v>
      </c>
      <c r="F839" s="22" t="s">
        <v>266</v>
      </c>
      <c r="G839" s="26">
        <v>1271</v>
      </c>
      <c r="H839" s="26">
        <v>1297</v>
      </c>
      <c r="I839" s="26">
        <v>1297</v>
      </c>
      <c r="J839" s="39" t="s">
        <v>754</v>
      </c>
      <c r="K839" s="21">
        <v>446983</v>
      </c>
      <c r="L839" s="21">
        <v>456195</v>
      </c>
      <c r="M839" s="21">
        <v>456195</v>
      </c>
    </row>
    <row r="840" spans="1:13" s="2" customFormat="1" ht="126" customHeight="1">
      <c r="A840" s="69" t="s">
        <v>6</v>
      </c>
      <c r="B840" s="68" t="s">
        <v>42</v>
      </c>
      <c r="C840" s="68" t="s">
        <v>751</v>
      </c>
      <c r="D840" s="65" t="s">
        <v>761</v>
      </c>
      <c r="E840" s="65" t="s">
        <v>280</v>
      </c>
      <c r="F840" s="22" t="s">
        <v>266</v>
      </c>
      <c r="G840" s="26">
        <v>169</v>
      </c>
      <c r="H840" s="26">
        <v>169</v>
      </c>
      <c r="I840" s="26">
        <v>169</v>
      </c>
      <c r="J840" s="39" t="s">
        <v>754</v>
      </c>
      <c r="K840" s="21">
        <v>59433</v>
      </c>
      <c r="L840" s="21">
        <v>59442</v>
      </c>
      <c r="M840" s="21">
        <v>59442</v>
      </c>
    </row>
    <row r="841" spans="1:13" s="2" customFormat="1" ht="126" customHeight="1">
      <c r="A841" s="69" t="s">
        <v>67</v>
      </c>
      <c r="B841" s="68" t="s">
        <v>42</v>
      </c>
      <c r="C841" s="68" t="s">
        <v>751</v>
      </c>
      <c r="D841" s="65" t="s">
        <v>762</v>
      </c>
      <c r="E841" s="65" t="s">
        <v>280</v>
      </c>
      <c r="F841" s="22" t="s">
        <v>266</v>
      </c>
      <c r="G841" s="26">
        <v>2477</v>
      </c>
      <c r="H841" s="26">
        <v>4176</v>
      </c>
      <c r="I841" s="26">
        <v>4176</v>
      </c>
      <c r="J841" s="39" t="s">
        <v>754</v>
      </c>
      <c r="K841" s="21">
        <v>870908</v>
      </c>
      <c r="L841" s="21">
        <v>1468035</v>
      </c>
      <c r="M841" s="21">
        <v>1468035</v>
      </c>
    </row>
    <row r="842" spans="1:13" s="2" customFormat="1" ht="126" customHeight="1">
      <c r="A842" s="69" t="s">
        <v>68</v>
      </c>
      <c r="B842" s="68" t="s">
        <v>42</v>
      </c>
      <c r="C842" s="68" t="s">
        <v>751</v>
      </c>
      <c r="D842" s="65" t="s">
        <v>763</v>
      </c>
      <c r="E842" s="65" t="s">
        <v>753</v>
      </c>
      <c r="F842" s="22" t="s">
        <v>266</v>
      </c>
      <c r="G842" s="26">
        <v>28378</v>
      </c>
      <c r="H842" s="26">
        <v>13939</v>
      </c>
      <c r="I842" s="26">
        <v>13939</v>
      </c>
      <c r="J842" s="39" t="s">
        <v>754</v>
      </c>
      <c r="K842" s="21">
        <v>9977625</v>
      </c>
      <c r="L842" s="21">
        <v>4900132</v>
      </c>
      <c r="M842" s="21">
        <v>4900132</v>
      </c>
    </row>
    <row r="843" spans="1:13" s="2" customFormat="1" ht="126" customHeight="1">
      <c r="A843" s="69" t="s">
        <v>69</v>
      </c>
      <c r="B843" s="68" t="s">
        <v>42</v>
      </c>
      <c r="C843" s="68" t="s">
        <v>751</v>
      </c>
      <c r="D843" s="65" t="s">
        <v>764</v>
      </c>
      <c r="E843" s="31" t="s">
        <v>765</v>
      </c>
      <c r="F843" s="22" t="s">
        <v>266</v>
      </c>
      <c r="G843" s="26">
        <v>79593</v>
      </c>
      <c r="H843" s="26">
        <v>79593</v>
      </c>
      <c r="I843" s="26">
        <v>79593</v>
      </c>
      <c r="J843" s="39" t="s">
        <v>754</v>
      </c>
      <c r="K843" s="21">
        <v>26717619</v>
      </c>
      <c r="L843" s="21">
        <v>26717141</v>
      </c>
      <c r="M843" s="21">
        <v>26717141</v>
      </c>
    </row>
    <row r="844" spans="1:13" s="2" customFormat="1" ht="126" customHeight="1">
      <c r="A844" s="69" t="s">
        <v>70</v>
      </c>
      <c r="B844" s="68" t="s">
        <v>42</v>
      </c>
      <c r="C844" s="68" t="s">
        <v>751</v>
      </c>
      <c r="D844" s="65" t="s">
        <v>766</v>
      </c>
      <c r="E844" s="31" t="s">
        <v>767</v>
      </c>
      <c r="F844" s="22" t="s">
        <v>266</v>
      </c>
      <c r="G844" s="26">
        <v>141273</v>
      </c>
      <c r="H844" s="26">
        <v>141930</v>
      </c>
      <c r="I844" s="26">
        <v>141930</v>
      </c>
      <c r="J844" s="39" t="s">
        <v>754</v>
      </c>
      <c r="K844" s="21">
        <v>47422216</v>
      </c>
      <c r="L844" s="21">
        <v>47641927</v>
      </c>
      <c r="M844" s="21">
        <v>47641927</v>
      </c>
    </row>
    <row r="845" spans="1:13" s="2" customFormat="1" ht="126" customHeight="1">
      <c r="A845" s="69" t="s">
        <v>73</v>
      </c>
      <c r="B845" s="68" t="s">
        <v>42</v>
      </c>
      <c r="C845" s="68" t="s">
        <v>751</v>
      </c>
      <c r="D845" s="65" t="s">
        <v>768</v>
      </c>
      <c r="E845" s="31" t="s">
        <v>280</v>
      </c>
      <c r="F845" s="22" t="s">
        <v>266</v>
      </c>
      <c r="G845" s="26">
        <v>456</v>
      </c>
      <c r="H845" s="26">
        <v>456</v>
      </c>
      <c r="I845" s="26">
        <v>456</v>
      </c>
      <c r="J845" s="39" t="s">
        <v>754</v>
      </c>
      <c r="K845" s="21">
        <v>180429</v>
      </c>
      <c r="L845" s="21">
        <v>180120</v>
      </c>
      <c r="M845" s="21">
        <v>180120</v>
      </c>
    </row>
    <row r="846" spans="1:13" s="2" customFormat="1" ht="78" customHeight="1">
      <c r="A846" s="69" t="s">
        <v>77</v>
      </c>
      <c r="B846" s="68" t="s">
        <v>42</v>
      </c>
      <c r="C846" s="68" t="s">
        <v>769</v>
      </c>
      <c r="D846" s="65" t="s">
        <v>770</v>
      </c>
      <c r="E846" s="31" t="s">
        <v>771</v>
      </c>
      <c r="F846" s="22" t="s">
        <v>772</v>
      </c>
      <c r="G846" s="26">
        <v>1253</v>
      </c>
      <c r="H846" s="26">
        <v>1253</v>
      </c>
      <c r="I846" s="26">
        <v>1253</v>
      </c>
      <c r="J846" s="39" t="s">
        <v>754</v>
      </c>
      <c r="K846" s="21">
        <v>170006</v>
      </c>
      <c r="L846" s="21">
        <v>169998</v>
      </c>
      <c r="M846" s="21">
        <v>169998</v>
      </c>
    </row>
    <row r="847" spans="1:13" s="2" customFormat="1" ht="66" customHeight="1">
      <c r="A847" s="69" t="s">
        <v>81</v>
      </c>
      <c r="B847" s="68" t="s">
        <v>42</v>
      </c>
      <c r="C847" s="68" t="s">
        <v>769</v>
      </c>
      <c r="D847" s="65" t="s">
        <v>773</v>
      </c>
      <c r="E847" s="31" t="s">
        <v>771</v>
      </c>
      <c r="F847" s="22" t="s">
        <v>772</v>
      </c>
      <c r="G847" s="26">
        <v>388</v>
      </c>
      <c r="H847" s="26">
        <v>388</v>
      </c>
      <c r="I847" s="26">
        <v>388</v>
      </c>
      <c r="J847" s="39" t="s">
        <v>754</v>
      </c>
      <c r="K847" s="21">
        <v>52642</v>
      </c>
      <c r="L847" s="21">
        <v>52640</v>
      </c>
      <c r="M847" s="21">
        <v>52640</v>
      </c>
    </row>
    <row r="848" spans="1:13" s="2" customFormat="1" ht="95.25" customHeight="1">
      <c r="A848" s="69" t="s">
        <v>85</v>
      </c>
      <c r="B848" s="68" t="s">
        <v>42</v>
      </c>
      <c r="C848" s="68" t="s">
        <v>774</v>
      </c>
      <c r="D848" s="65" t="s">
        <v>775</v>
      </c>
      <c r="E848" s="31" t="s">
        <v>765</v>
      </c>
      <c r="F848" s="22" t="s">
        <v>266</v>
      </c>
      <c r="G848" s="26">
        <v>5875</v>
      </c>
      <c r="H848" s="26">
        <v>5843</v>
      </c>
      <c r="I848" s="26">
        <v>5843</v>
      </c>
      <c r="J848" s="39" t="s">
        <v>754</v>
      </c>
      <c r="K848" s="21">
        <v>2647733</v>
      </c>
      <c r="L848" s="21">
        <v>2633323</v>
      </c>
      <c r="M848" s="21">
        <v>2633323</v>
      </c>
    </row>
    <row r="849" spans="1:13" s="2" customFormat="1" ht="87.75" customHeight="1">
      <c r="A849" s="69" t="s">
        <v>90</v>
      </c>
      <c r="B849" s="68" t="s">
        <v>42</v>
      </c>
      <c r="C849" s="68" t="s">
        <v>774</v>
      </c>
      <c r="D849" s="65" t="s">
        <v>776</v>
      </c>
      <c r="E849" s="31" t="s">
        <v>765</v>
      </c>
      <c r="F849" s="22" t="s">
        <v>266</v>
      </c>
      <c r="G849" s="26">
        <v>33304</v>
      </c>
      <c r="H849" s="26">
        <v>33304</v>
      </c>
      <c r="I849" s="26">
        <v>33304</v>
      </c>
      <c r="J849" s="39" t="s">
        <v>754</v>
      </c>
      <c r="K849" s="21">
        <v>15009380</v>
      </c>
      <c r="L849" s="21">
        <v>15009443</v>
      </c>
      <c r="M849" s="21">
        <v>15009443</v>
      </c>
    </row>
    <row r="850" spans="1:13" s="2" customFormat="1" ht="126" customHeight="1">
      <c r="A850" s="69" t="s">
        <v>93</v>
      </c>
      <c r="B850" s="68" t="s">
        <v>42</v>
      </c>
      <c r="C850" s="68" t="s">
        <v>774</v>
      </c>
      <c r="D850" s="65" t="s">
        <v>777</v>
      </c>
      <c r="E850" s="31" t="s">
        <v>753</v>
      </c>
      <c r="F850" s="22" t="s">
        <v>266</v>
      </c>
      <c r="G850" s="26">
        <v>2</v>
      </c>
      <c r="H850" s="26">
        <v>2</v>
      </c>
      <c r="I850" s="26">
        <v>2</v>
      </c>
      <c r="J850" s="39" t="s">
        <v>754</v>
      </c>
      <c r="K850" s="21">
        <v>659</v>
      </c>
      <c r="L850" s="21">
        <v>716</v>
      </c>
      <c r="M850" s="21">
        <v>716</v>
      </c>
    </row>
    <row r="851" spans="1:13" ht="26.25" customHeight="1">
      <c r="A851" s="11">
        <v>14</v>
      </c>
      <c r="B851" s="85" t="s">
        <v>28</v>
      </c>
      <c r="C851" s="85"/>
      <c r="D851" s="85"/>
      <c r="E851" s="85"/>
      <c r="F851" s="85"/>
      <c r="G851" s="85"/>
      <c r="H851" s="85"/>
      <c r="I851" s="85"/>
      <c r="J851" s="85"/>
      <c r="K851" s="57">
        <f>SUM(K852:K870)</f>
        <v>25277925</v>
      </c>
      <c r="L851" s="57">
        <f t="shared" ref="L851:M851" si="12">SUM(L852:L870)</f>
        <v>25326542</v>
      </c>
      <c r="M851" s="57">
        <f t="shared" si="12"/>
        <v>25326542</v>
      </c>
    </row>
    <row r="852" spans="1:13" s="2" customFormat="1" ht="66.75" customHeight="1">
      <c r="A852" s="69" t="s">
        <v>1</v>
      </c>
      <c r="B852" s="42" t="s">
        <v>28</v>
      </c>
      <c r="C852" s="42" t="s">
        <v>716</v>
      </c>
      <c r="D852" s="32" t="s">
        <v>778</v>
      </c>
      <c r="E852" s="14" t="s">
        <v>779</v>
      </c>
      <c r="F852" s="17" t="s">
        <v>780</v>
      </c>
      <c r="G852" s="19">
        <v>116.2</v>
      </c>
      <c r="H852" s="19">
        <v>116.2</v>
      </c>
      <c r="I852" s="19">
        <v>116.2</v>
      </c>
      <c r="J852" s="27" t="s">
        <v>723</v>
      </c>
      <c r="K852" s="23">
        <v>171422.89</v>
      </c>
      <c r="L852" s="23">
        <v>171422.89</v>
      </c>
      <c r="M852" s="23">
        <v>171422.89</v>
      </c>
    </row>
    <row r="853" spans="1:13" s="2" customFormat="1" ht="72.75" customHeight="1">
      <c r="A853" s="69" t="s">
        <v>4</v>
      </c>
      <c r="B853" s="42" t="s">
        <v>28</v>
      </c>
      <c r="C853" s="42" t="s">
        <v>716</v>
      </c>
      <c r="D853" s="32" t="s">
        <v>781</v>
      </c>
      <c r="E853" s="14" t="s">
        <v>782</v>
      </c>
      <c r="F853" s="17" t="s">
        <v>780</v>
      </c>
      <c r="G853" s="19">
        <v>1637.3</v>
      </c>
      <c r="H853" s="19">
        <v>1637.3</v>
      </c>
      <c r="I853" s="19">
        <v>1637.3</v>
      </c>
      <c r="J853" s="27" t="s">
        <v>723</v>
      </c>
      <c r="K853" s="23">
        <v>805289.63</v>
      </c>
      <c r="L853" s="23">
        <v>805289.63</v>
      </c>
      <c r="M853" s="23">
        <v>805289.63</v>
      </c>
    </row>
    <row r="854" spans="1:13" s="2" customFormat="1" ht="149.25" customHeight="1">
      <c r="A854" s="69" t="s">
        <v>3</v>
      </c>
      <c r="B854" s="42" t="s">
        <v>28</v>
      </c>
      <c r="C854" s="42" t="s">
        <v>716</v>
      </c>
      <c r="D854" s="32" t="s">
        <v>783</v>
      </c>
      <c r="E854" s="14" t="s">
        <v>784</v>
      </c>
      <c r="F854" s="17" t="s">
        <v>718</v>
      </c>
      <c r="G854" s="19">
        <v>42.3</v>
      </c>
      <c r="H854" s="19">
        <v>42.3</v>
      </c>
      <c r="I854" s="19">
        <v>42.3</v>
      </c>
      <c r="J854" s="27" t="s">
        <v>723</v>
      </c>
      <c r="K854" s="23">
        <v>99520.06</v>
      </c>
      <c r="L854" s="23">
        <v>99520.06</v>
      </c>
      <c r="M854" s="23">
        <v>99520.06</v>
      </c>
    </row>
    <row r="855" spans="1:13" s="2" customFormat="1" ht="142.5" customHeight="1">
      <c r="A855" s="69" t="s">
        <v>7</v>
      </c>
      <c r="B855" s="42" t="s">
        <v>28</v>
      </c>
      <c r="C855" s="42" t="s">
        <v>716</v>
      </c>
      <c r="D855" s="32" t="s">
        <v>785</v>
      </c>
      <c r="E855" s="14" t="s">
        <v>786</v>
      </c>
      <c r="F855" s="17" t="s">
        <v>595</v>
      </c>
      <c r="G855" s="19">
        <v>60</v>
      </c>
      <c r="H855" s="19">
        <v>60</v>
      </c>
      <c r="I855" s="19">
        <v>60</v>
      </c>
      <c r="J855" s="27" t="s">
        <v>723</v>
      </c>
      <c r="K855" s="23">
        <v>145511.95000000001</v>
      </c>
      <c r="L855" s="23">
        <v>145511.95000000001</v>
      </c>
      <c r="M855" s="23">
        <v>145511.95000000001</v>
      </c>
    </row>
    <row r="856" spans="1:13" s="2" customFormat="1" ht="132.75" customHeight="1">
      <c r="A856" s="69" t="s">
        <v>15</v>
      </c>
      <c r="B856" s="42" t="s">
        <v>28</v>
      </c>
      <c r="C856" s="42" t="s">
        <v>716</v>
      </c>
      <c r="D856" s="32" t="s">
        <v>787</v>
      </c>
      <c r="E856" s="14" t="s">
        <v>788</v>
      </c>
      <c r="F856" s="17" t="s">
        <v>595</v>
      </c>
      <c r="G856" s="19">
        <v>70</v>
      </c>
      <c r="H856" s="19">
        <v>70</v>
      </c>
      <c r="I856" s="19">
        <v>70</v>
      </c>
      <c r="J856" s="27" t="s">
        <v>723</v>
      </c>
      <c r="K856" s="23">
        <v>255315.61</v>
      </c>
      <c r="L856" s="23">
        <v>255315.61</v>
      </c>
      <c r="M856" s="23">
        <v>255315.61</v>
      </c>
    </row>
    <row r="857" spans="1:13" s="2" customFormat="1" ht="87.75" customHeight="1">
      <c r="A857" s="69" t="s">
        <v>2</v>
      </c>
      <c r="B857" s="42" t="s">
        <v>28</v>
      </c>
      <c r="C857" s="42" t="s">
        <v>716</v>
      </c>
      <c r="D857" s="32" t="s">
        <v>789</v>
      </c>
      <c r="E857" s="14" t="s">
        <v>790</v>
      </c>
      <c r="F857" s="17" t="s">
        <v>595</v>
      </c>
      <c r="G857" s="19">
        <v>74</v>
      </c>
      <c r="H857" s="19">
        <v>74</v>
      </c>
      <c r="I857" s="19">
        <v>74</v>
      </c>
      <c r="J857" s="27" t="s">
        <v>723</v>
      </c>
      <c r="K857" s="23">
        <v>423103.38</v>
      </c>
      <c r="L857" s="23">
        <v>423103.38</v>
      </c>
      <c r="M857" s="23">
        <v>423103.38</v>
      </c>
    </row>
    <row r="858" spans="1:13" s="2" customFormat="1" ht="69" customHeight="1">
      <c r="A858" s="69" t="s">
        <v>5</v>
      </c>
      <c r="B858" s="42" t="s">
        <v>28</v>
      </c>
      <c r="C858" s="42" t="s">
        <v>716</v>
      </c>
      <c r="D858" s="32" t="s">
        <v>791</v>
      </c>
      <c r="E858" s="14" t="s">
        <v>792</v>
      </c>
      <c r="F858" s="17" t="s">
        <v>793</v>
      </c>
      <c r="G858" s="28" t="s">
        <v>794</v>
      </c>
      <c r="H858" s="27" t="s">
        <v>794</v>
      </c>
      <c r="I858" s="27" t="s">
        <v>794</v>
      </c>
      <c r="J858" s="27" t="s">
        <v>723</v>
      </c>
      <c r="K858" s="23">
        <v>1185954</v>
      </c>
      <c r="L858" s="23">
        <v>1185954</v>
      </c>
      <c r="M858" s="23">
        <v>1185954</v>
      </c>
    </row>
    <row r="859" spans="1:13" s="2" customFormat="1" ht="117.75" customHeight="1">
      <c r="A859" s="69" t="s">
        <v>6</v>
      </c>
      <c r="B859" s="42" t="s">
        <v>28</v>
      </c>
      <c r="C859" s="42" t="s">
        <v>716</v>
      </c>
      <c r="D859" s="32" t="s">
        <v>795</v>
      </c>
      <c r="E859" s="14" t="s">
        <v>796</v>
      </c>
      <c r="F859" s="17" t="s">
        <v>595</v>
      </c>
      <c r="G859" s="27">
        <v>13</v>
      </c>
      <c r="H859" s="27">
        <v>13</v>
      </c>
      <c r="I859" s="27">
        <v>13</v>
      </c>
      <c r="J859" s="27" t="s">
        <v>723</v>
      </c>
      <c r="K859" s="23">
        <v>28556.6</v>
      </c>
      <c r="L859" s="23">
        <v>28556.6</v>
      </c>
      <c r="M859" s="23">
        <v>28556.6</v>
      </c>
    </row>
    <row r="860" spans="1:13" s="2" customFormat="1" ht="84" customHeight="1">
      <c r="A860" s="69" t="s">
        <v>67</v>
      </c>
      <c r="B860" s="42" t="s">
        <v>28</v>
      </c>
      <c r="C860" s="42" t="s">
        <v>716</v>
      </c>
      <c r="D860" s="32" t="s">
        <v>717</v>
      </c>
      <c r="E860" s="14" t="s">
        <v>1024</v>
      </c>
      <c r="F860" s="17" t="s">
        <v>718</v>
      </c>
      <c r="G860" s="27">
        <v>107827</v>
      </c>
      <c r="H860" s="27">
        <v>107827</v>
      </c>
      <c r="I860" s="27">
        <v>107827</v>
      </c>
      <c r="J860" s="27" t="s">
        <v>723</v>
      </c>
      <c r="K860" s="23">
        <v>6730473.8799999999</v>
      </c>
      <c r="L860" s="23">
        <v>6880473.8799999999</v>
      </c>
      <c r="M860" s="23">
        <v>6880473.8799999999</v>
      </c>
    </row>
    <row r="861" spans="1:13" s="2" customFormat="1" ht="90.75" customHeight="1">
      <c r="A861" s="69" t="s">
        <v>68</v>
      </c>
      <c r="B861" s="42" t="s">
        <v>28</v>
      </c>
      <c r="C861" s="42" t="s">
        <v>716</v>
      </c>
      <c r="D861" s="32" t="s">
        <v>717</v>
      </c>
      <c r="E861" s="14" t="s">
        <v>1024</v>
      </c>
      <c r="F861" s="17" t="s">
        <v>718</v>
      </c>
      <c r="G861" s="27">
        <v>107827</v>
      </c>
      <c r="H861" s="27">
        <v>107827</v>
      </c>
      <c r="I861" s="27">
        <v>107827</v>
      </c>
      <c r="J861" s="27" t="s">
        <v>719</v>
      </c>
      <c r="K861" s="23">
        <v>13046292</v>
      </c>
      <c r="L861" s="23">
        <v>13094909</v>
      </c>
      <c r="M861" s="23">
        <v>13094909</v>
      </c>
    </row>
    <row r="862" spans="1:13" s="2" customFormat="1" ht="70.5" customHeight="1">
      <c r="A862" s="69" t="s">
        <v>69</v>
      </c>
      <c r="B862" s="42" t="s">
        <v>28</v>
      </c>
      <c r="C862" s="42" t="s">
        <v>720</v>
      </c>
      <c r="D862" s="32" t="s">
        <v>721</v>
      </c>
      <c r="E862" s="14" t="s">
        <v>722</v>
      </c>
      <c r="F862" s="17" t="s">
        <v>718</v>
      </c>
      <c r="G862" s="17">
        <v>0.71</v>
      </c>
      <c r="H862" s="17">
        <v>0</v>
      </c>
      <c r="I862" s="17">
        <v>0</v>
      </c>
      <c r="J862" s="27" t="s">
        <v>723</v>
      </c>
      <c r="K862" s="23">
        <v>150000</v>
      </c>
      <c r="L862" s="23">
        <v>0</v>
      </c>
      <c r="M862" s="23">
        <v>0</v>
      </c>
    </row>
    <row r="863" spans="1:13" s="2" customFormat="1" ht="64.5" customHeight="1">
      <c r="A863" s="69" t="s">
        <v>70</v>
      </c>
      <c r="B863" s="42" t="s">
        <v>28</v>
      </c>
      <c r="C863" s="42" t="s">
        <v>724</v>
      </c>
      <c r="D863" s="32" t="s">
        <v>725</v>
      </c>
      <c r="E863" s="14" t="s">
        <v>726</v>
      </c>
      <c r="F863" s="17" t="s">
        <v>718</v>
      </c>
      <c r="G863" s="17">
        <v>35</v>
      </c>
      <c r="H863" s="17">
        <v>35</v>
      </c>
      <c r="I863" s="17">
        <v>35</v>
      </c>
      <c r="J863" s="27" t="s">
        <v>727</v>
      </c>
      <c r="K863" s="23">
        <v>26915</v>
      </c>
      <c r="L863" s="23">
        <v>26915</v>
      </c>
      <c r="M863" s="23">
        <v>26915</v>
      </c>
    </row>
    <row r="864" spans="1:13" s="2" customFormat="1" ht="64.5" customHeight="1">
      <c r="A864" s="69" t="s">
        <v>73</v>
      </c>
      <c r="B864" s="42" t="s">
        <v>28</v>
      </c>
      <c r="C864" s="42" t="s">
        <v>724</v>
      </c>
      <c r="D864" s="32" t="s">
        <v>728</v>
      </c>
      <c r="E864" s="14" t="s">
        <v>729</v>
      </c>
      <c r="F864" s="17" t="s">
        <v>718</v>
      </c>
      <c r="G864" s="17">
        <v>36.5</v>
      </c>
      <c r="H864" s="17">
        <v>36.5</v>
      </c>
      <c r="I864" s="17">
        <v>36.5</v>
      </c>
      <c r="J864" s="27" t="s">
        <v>727</v>
      </c>
      <c r="K864" s="23">
        <v>48374</v>
      </c>
      <c r="L864" s="23">
        <v>48374</v>
      </c>
      <c r="M864" s="23">
        <v>48374</v>
      </c>
    </row>
    <row r="865" spans="1:16" s="2" customFormat="1" ht="64.5" customHeight="1">
      <c r="A865" s="69" t="s">
        <v>77</v>
      </c>
      <c r="B865" s="42" t="s">
        <v>28</v>
      </c>
      <c r="C865" s="42" t="s">
        <v>730</v>
      </c>
      <c r="D865" s="32" t="s">
        <v>731</v>
      </c>
      <c r="E865" s="14" t="s">
        <v>732</v>
      </c>
      <c r="F865" s="17" t="s">
        <v>718</v>
      </c>
      <c r="G865" s="17">
        <v>10</v>
      </c>
      <c r="H865" s="17">
        <v>10</v>
      </c>
      <c r="I865" s="17">
        <v>10</v>
      </c>
      <c r="J865" s="27" t="s">
        <v>733</v>
      </c>
      <c r="K865" s="23">
        <v>50000</v>
      </c>
      <c r="L865" s="23">
        <v>50000</v>
      </c>
      <c r="M865" s="23">
        <v>50000</v>
      </c>
    </row>
    <row r="866" spans="1:16" s="2" customFormat="1" ht="102" customHeight="1">
      <c r="A866" s="69" t="s">
        <v>81</v>
      </c>
      <c r="B866" s="42" t="s">
        <v>28</v>
      </c>
      <c r="C866" s="42" t="s">
        <v>730</v>
      </c>
      <c r="D866" s="32" t="s">
        <v>734</v>
      </c>
      <c r="E866" s="14" t="s">
        <v>735</v>
      </c>
      <c r="F866" s="17" t="s">
        <v>718</v>
      </c>
      <c r="G866" s="17">
        <v>283.2</v>
      </c>
      <c r="H866" s="17">
        <v>283.2</v>
      </c>
      <c r="I866" s="17">
        <v>283.2</v>
      </c>
      <c r="J866" s="27" t="s">
        <v>733</v>
      </c>
      <c r="K866" s="23">
        <v>1376919</v>
      </c>
      <c r="L866" s="23">
        <v>1376919</v>
      </c>
      <c r="M866" s="23">
        <v>1376919</v>
      </c>
    </row>
    <row r="867" spans="1:16" s="2" customFormat="1" ht="93.75" customHeight="1">
      <c r="A867" s="69" t="s">
        <v>85</v>
      </c>
      <c r="B867" s="42" t="s">
        <v>28</v>
      </c>
      <c r="C867" s="42" t="s">
        <v>736</v>
      </c>
      <c r="D867" s="32" t="s">
        <v>737</v>
      </c>
      <c r="E867" s="14" t="s">
        <v>738</v>
      </c>
      <c r="F867" s="17" t="s">
        <v>739</v>
      </c>
      <c r="G867" s="17">
        <v>1683</v>
      </c>
      <c r="H867" s="17">
        <v>1683</v>
      </c>
      <c r="I867" s="17">
        <v>1683</v>
      </c>
      <c r="J867" s="27" t="s">
        <v>740</v>
      </c>
      <c r="K867" s="23">
        <v>278400</v>
      </c>
      <c r="L867" s="23">
        <v>278400</v>
      </c>
      <c r="M867" s="23">
        <v>278400</v>
      </c>
    </row>
    <row r="868" spans="1:16" s="2" customFormat="1" ht="64.5" customHeight="1">
      <c r="A868" s="69" t="s">
        <v>90</v>
      </c>
      <c r="B868" s="42" t="s">
        <v>28</v>
      </c>
      <c r="C868" s="42" t="s">
        <v>724</v>
      </c>
      <c r="D868" s="32" t="s">
        <v>741</v>
      </c>
      <c r="E868" s="14" t="s">
        <v>742</v>
      </c>
      <c r="F868" s="17" t="s">
        <v>718</v>
      </c>
      <c r="G868" s="17">
        <v>36.700000000000003</v>
      </c>
      <c r="H868" s="17">
        <v>53.6</v>
      </c>
      <c r="I868" s="17">
        <v>53.6</v>
      </c>
      <c r="J868" s="27" t="s">
        <v>743</v>
      </c>
      <c r="K868" s="23">
        <v>315481</v>
      </c>
      <c r="L868" s="23">
        <v>315481</v>
      </c>
      <c r="M868" s="23">
        <v>315481</v>
      </c>
    </row>
    <row r="869" spans="1:16" s="2" customFormat="1" ht="76.5" customHeight="1">
      <c r="A869" s="69" t="s">
        <v>93</v>
      </c>
      <c r="B869" s="42" t="s">
        <v>28</v>
      </c>
      <c r="C869" s="42" t="s">
        <v>744</v>
      </c>
      <c r="D869" s="32" t="s">
        <v>745</v>
      </c>
      <c r="E869" s="14" t="s">
        <v>746</v>
      </c>
      <c r="F869" s="17" t="s">
        <v>288</v>
      </c>
      <c r="G869" s="17">
        <v>10</v>
      </c>
      <c r="H869" s="17">
        <v>10</v>
      </c>
      <c r="I869" s="17">
        <v>10</v>
      </c>
      <c r="J869" s="27" t="s">
        <v>747</v>
      </c>
      <c r="K869" s="23">
        <v>51736</v>
      </c>
      <c r="L869" s="23">
        <v>51736</v>
      </c>
      <c r="M869" s="23">
        <v>51736</v>
      </c>
    </row>
    <row r="870" spans="1:16" s="2" customFormat="1" ht="153.75" customHeight="1">
      <c r="A870" s="69" t="s">
        <v>97</v>
      </c>
      <c r="B870" s="42" t="s">
        <v>28</v>
      </c>
      <c r="C870" s="42" t="s">
        <v>748</v>
      </c>
      <c r="D870" s="32" t="s">
        <v>749</v>
      </c>
      <c r="E870" s="14" t="s">
        <v>750</v>
      </c>
      <c r="F870" s="17" t="s">
        <v>718</v>
      </c>
      <c r="G870" s="17">
        <v>40.299999999999997</v>
      </c>
      <c r="H870" s="17">
        <v>40.299999999999997</v>
      </c>
      <c r="I870" s="17">
        <v>40.299999999999997</v>
      </c>
      <c r="J870" s="27" t="s">
        <v>747</v>
      </c>
      <c r="K870" s="23">
        <v>88660</v>
      </c>
      <c r="L870" s="23">
        <v>88660</v>
      </c>
      <c r="M870" s="23">
        <v>88660</v>
      </c>
    </row>
    <row r="871" spans="1:16" ht="29.25" customHeight="1">
      <c r="A871" s="11">
        <v>15</v>
      </c>
      <c r="B871" s="85" t="s">
        <v>29</v>
      </c>
      <c r="C871" s="85"/>
      <c r="D871" s="85"/>
      <c r="E871" s="85"/>
      <c r="F871" s="85"/>
      <c r="G871" s="85"/>
      <c r="H871" s="85"/>
      <c r="I871" s="85"/>
      <c r="J871" s="85"/>
      <c r="K871" s="57">
        <f>K872+K873+K874+K875</f>
        <v>18374112</v>
      </c>
      <c r="L871" s="57">
        <f>L872+L873+L874+L875</f>
        <v>18421741</v>
      </c>
      <c r="M871" s="57">
        <f>M872+M873+M874+M875</f>
        <v>18421741</v>
      </c>
    </row>
    <row r="872" spans="1:16" ht="62.25" customHeight="1">
      <c r="A872" s="69" t="s">
        <v>1</v>
      </c>
      <c r="B872" s="68" t="s">
        <v>29</v>
      </c>
      <c r="C872" s="68" t="s">
        <v>272</v>
      </c>
      <c r="D872" s="69" t="s">
        <v>876</v>
      </c>
      <c r="E872" s="65" t="s">
        <v>986</v>
      </c>
      <c r="F872" s="22" t="s">
        <v>772</v>
      </c>
      <c r="G872" s="22">
        <v>10000</v>
      </c>
      <c r="H872" s="22">
        <v>10000</v>
      </c>
      <c r="I872" s="22">
        <v>10000</v>
      </c>
      <c r="J872" s="63" t="s">
        <v>877</v>
      </c>
      <c r="K872" s="21">
        <v>3364364</v>
      </c>
      <c r="L872" s="21">
        <v>3364364</v>
      </c>
      <c r="M872" s="21">
        <v>3364364</v>
      </c>
      <c r="P872" s="6"/>
    </row>
    <row r="873" spans="1:16" ht="71.25" customHeight="1">
      <c r="A873" s="69" t="s">
        <v>4</v>
      </c>
      <c r="B873" s="68" t="s">
        <v>29</v>
      </c>
      <c r="C873" s="68" t="s">
        <v>878</v>
      </c>
      <c r="D873" s="69" t="s">
        <v>879</v>
      </c>
      <c r="E873" s="65" t="s">
        <v>985</v>
      </c>
      <c r="F873" s="22" t="s">
        <v>880</v>
      </c>
      <c r="G873" s="22">
        <v>1.8868</v>
      </c>
      <c r="H873" s="22">
        <v>1.8868</v>
      </c>
      <c r="I873" s="22">
        <v>1.8868</v>
      </c>
      <c r="J873" s="63" t="s">
        <v>877</v>
      </c>
      <c r="K873" s="21">
        <v>6991423</v>
      </c>
      <c r="L873" s="21">
        <v>6991423</v>
      </c>
      <c r="M873" s="21">
        <v>6991423</v>
      </c>
    </row>
    <row r="874" spans="1:16" ht="98.25" customHeight="1">
      <c r="A874" s="69" t="s">
        <v>3</v>
      </c>
      <c r="B874" s="68" t="s">
        <v>29</v>
      </c>
      <c r="C874" s="68" t="s">
        <v>881</v>
      </c>
      <c r="D874" s="69" t="s">
        <v>882</v>
      </c>
      <c r="E874" s="65" t="s">
        <v>987</v>
      </c>
      <c r="F874" s="22" t="s">
        <v>266</v>
      </c>
      <c r="G874" s="22">
        <v>144</v>
      </c>
      <c r="H874" s="22">
        <v>144</v>
      </c>
      <c r="I874" s="22">
        <v>144</v>
      </c>
      <c r="J874" s="63" t="s">
        <v>877</v>
      </c>
      <c r="K874" s="21">
        <v>1694566</v>
      </c>
      <c r="L874" s="21">
        <v>1694566</v>
      </c>
      <c r="M874" s="21">
        <v>1694566</v>
      </c>
    </row>
    <row r="875" spans="1:16" ht="78" customHeight="1">
      <c r="A875" s="69" t="s">
        <v>7</v>
      </c>
      <c r="B875" s="68" t="s">
        <v>29</v>
      </c>
      <c r="C875" s="68" t="s">
        <v>883</v>
      </c>
      <c r="D875" s="69" t="s">
        <v>884</v>
      </c>
      <c r="E875" s="69" t="s">
        <v>885</v>
      </c>
      <c r="F875" s="63" t="s">
        <v>266</v>
      </c>
      <c r="G875" s="63" t="s">
        <v>886</v>
      </c>
      <c r="H875" s="63" t="s">
        <v>886</v>
      </c>
      <c r="I875" s="63" t="s">
        <v>887</v>
      </c>
      <c r="J875" s="63" t="s">
        <v>877</v>
      </c>
      <c r="K875" s="61">
        <v>6323759</v>
      </c>
      <c r="L875" s="61" t="s">
        <v>888</v>
      </c>
      <c r="M875" s="61" t="s">
        <v>888</v>
      </c>
    </row>
    <row r="876" spans="1:16" ht="27.75" customHeight="1">
      <c r="A876" s="11">
        <v>16</v>
      </c>
      <c r="B876" s="85" t="s">
        <v>30</v>
      </c>
      <c r="C876" s="85"/>
      <c r="D876" s="85"/>
      <c r="E876" s="85"/>
      <c r="F876" s="85"/>
      <c r="G876" s="85"/>
      <c r="H876" s="85"/>
      <c r="I876" s="85"/>
      <c r="J876" s="85"/>
      <c r="K876" s="57">
        <v>11959945</v>
      </c>
      <c r="L876" s="57">
        <v>11194836</v>
      </c>
      <c r="M876" s="57">
        <v>11194836</v>
      </c>
    </row>
    <row r="877" spans="1:16" ht="62.25" customHeight="1">
      <c r="A877" s="69" t="s">
        <v>1</v>
      </c>
      <c r="B877" s="43" t="s">
        <v>30</v>
      </c>
      <c r="C877" s="43" t="s">
        <v>811</v>
      </c>
      <c r="D877" s="66" t="s">
        <v>812</v>
      </c>
      <c r="E877" s="66" t="s">
        <v>1039</v>
      </c>
      <c r="F877" s="65" t="s">
        <v>266</v>
      </c>
      <c r="G877" s="65">
        <v>39</v>
      </c>
      <c r="H877" s="65"/>
      <c r="I877" s="65">
        <v>40</v>
      </c>
      <c r="J877" s="15" t="s">
        <v>989</v>
      </c>
      <c r="K877" s="34">
        <v>11959945</v>
      </c>
      <c r="L877" s="34">
        <v>11194836</v>
      </c>
      <c r="M877" s="34">
        <v>11194836</v>
      </c>
    </row>
    <row r="878" spans="1:16" ht="30" customHeight="1">
      <c r="A878" s="11">
        <v>17</v>
      </c>
      <c r="B878" s="84" t="s">
        <v>31</v>
      </c>
      <c r="C878" s="84"/>
      <c r="D878" s="84"/>
      <c r="E878" s="84"/>
      <c r="F878" s="84"/>
      <c r="G878" s="84"/>
      <c r="H878" s="84"/>
      <c r="I878" s="84"/>
      <c r="J878" s="84"/>
      <c r="K878" s="57">
        <v>42790808</v>
      </c>
      <c r="L878" s="57">
        <v>46920808</v>
      </c>
      <c r="M878" s="57">
        <v>46920808</v>
      </c>
    </row>
    <row r="879" spans="1:16" ht="66" customHeight="1">
      <c r="A879" s="69" t="s">
        <v>1</v>
      </c>
      <c r="B879" s="68" t="s">
        <v>31</v>
      </c>
      <c r="C879" s="68" t="s">
        <v>711</v>
      </c>
      <c r="D879" s="67" t="s">
        <v>712</v>
      </c>
      <c r="E879" s="65" t="s">
        <v>713</v>
      </c>
      <c r="F879" s="65" t="s">
        <v>714</v>
      </c>
      <c r="G879" s="64">
        <v>286</v>
      </c>
      <c r="H879" s="64">
        <v>288</v>
      </c>
      <c r="I879" s="64">
        <v>288</v>
      </c>
      <c r="J879" s="69" t="s">
        <v>715</v>
      </c>
      <c r="K879" s="35">
        <v>42790808</v>
      </c>
      <c r="L879" s="35">
        <v>46920808</v>
      </c>
      <c r="M879" s="35">
        <v>46920808</v>
      </c>
    </row>
    <row r="880" spans="1:16" ht="29.25" customHeight="1">
      <c r="A880" s="11">
        <v>18</v>
      </c>
      <c r="B880" s="85" t="s">
        <v>32</v>
      </c>
      <c r="C880" s="85"/>
      <c r="D880" s="85"/>
      <c r="E880" s="85"/>
      <c r="F880" s="85"/>
      <c r="G880" s="85"/>
      <c r="H880" s="85"/>
      <c r="I880" s="85"/>
      <c r="J880" s="85"/>
      <c r="K880" s="57">
        <f>SUM(K881:K897)</f>
        <v>553341809</v>
      </c>
      <c r="L880" s="57">
        <f>SUM(L881:L897)</f>
        <v>554503872</v>
      </c>
      <c r="M880" s="57">
        <f>SUM(M881:M897)</f>
        <v>554503872</v>
      </c>
    </row>
    <row r="881" spans="1:13" ht="93" customHeight="1">
      <c r="A881" s="69" t="s">
        <v>1</v>
      </c>
      <c r="B881" s="68" t="s">
        <v>32</v>
      </c>
      <c r="C881" s="68" t="s">
        <v>813</v>
      </c>
      <c r="D881" s="69" t="s">
        <v>814</v>
      </c>
      <c r="E881" s="65" t="s">
        <v>815</v>
      </c>
      <c r="F881" s="65" t="s">
        <v>816</v>
      </c>
      <c r="G881" s="13">
        <v>655000</v>
      </c>
      <c r="H881" s="13">
        <v>705100</v>
      </c>
      <c r="I881" s="13">
        <v>767101</v>
      </c>
      <c r="J881" s="69" t="s">
        <v>817</v>
      </c>
      <c r="K881" s="54">
        <v>437208900</v>
      </c>
      <c r="L881" s="59">
        <v>430434564</v>
      </c>
      <c r="M881" s="59">
        <v>430434564</v>
      </c>
    </row>
    <row r="882" spans="1:13" ht="111" customHeight="1">
      <c r="A882" s="69" t="s">
        <v>4</v>
      </c>
      <c r="B882" s="68" t="s">
        <v>32</v>
      </c>
      <c r="C882" s="68" t="s">
        <v>813</v>
      </c>
      <c r="D882" s="65" t="s">
        <v>814</v>
      </c>
      <c r="E882" s="65" t="s">
        <v>815</v>
      </c>
      <c r="F882" s="65" t="s">
        <v>816</v>
      </c>
      <c r="G882" s="13">
        <v>82000</v>
      </c>
      <c r="H882" s="13">
        <v>84036</v>
      </c>
      <c r="I882" s="13">
        <v>84162</v>
      </c>
      <c r="J882" s="69" t="s">
        <v>817</v>
      </c>
      <c r="K882" s="54">
        <v>53459920</v>
      </c>
      <c r="L882" s="59">
        <v>50105392</v>
      </c>
      <c r="M882" s="59">
        <v>50105392</v>
      </c>
    </row>
    <row r="883" spans="1:13" ht="184.5" customHeight="1">
      <c r="A883" s="69" t="s">
        <v>3</v>
      </c>
      <c r="B883" s="68" t="s">
        <v>32</v>
      </c>
      <c r="C883" s="68" t="s">
        <v>818</v>
      </c>
      <c r="D883" s="65" t="s">
        <v>819</v>
      </c>
      <c r="E883" s="65" t="s">
        <v>815</v>
      </c>
      <c r="F883" s="65" t="s">
        <v>816</v>
      </c>
      <c r="G883" s="65">
        <v>75000</v>
      </c>
      <c r="H883" s="65">
        <v>90582</v>
      </c>
      <c r="I883" s="65">
        <v>98531</v>
      </c>
      <c r="J883" s="69" t="s">
        <v>817</v>
      </c>
      <c r="K883" s="54">
        <v>14435322</v>
      </c>
      <c r="L883" s="59">
        <v>15944532</v>
      </c>
      <c r="M883" s="59">
        <v>15944532</v>
      </c>
    </row>
    <row r="884" spans="1:13" ht="234.75" customHeight="1">
      <c r="A884" s="69" t="s">
        <v>7</v>
      </c>
      <c r="B884" s="68" t="s">
        <v>32</v>
      </c>
      <c r="C884" s="68" t="s">
        <v>1036</v>
      </c>
      <c r="D884" s="65" t="s">
        <v>820</v>
      </c>
      <c r="E884" s="65" t="s">
        <v>815</v>
      </c>
      <c r="F884" s="65" t="s">
        <v>816</v>
      </c>
      <c r="G884" s="65">
        <v>0</v>
      </c>
      <c r="H884" s="65">
        <v>0</v>
      </c>
      <c r="I884" s="65">
        <v>0</v>
      </c>
      <c r="J884" s="69" t="s">
        <v>817</v>
      </c>
      <c r="K884" s="54">
        <v>0</v>
      </c>
      <c r="L884" s="59">
        <v>0</v>
      </c>
      <c r="M884" s="59">
        <v>0</v>
      </c>
    </row>
    <row r="885" spans="1:13" ht="145.5" customHeight="1">
      <c r="A885" s="69" t="s">
        <v>15</v>
      </c>
      <c r="B885" s="68" t="s">
        <v>32</v>
      </c>
      <c r="C885" s="68" t="s">
        <v>821</v>
      </c>
      <c r="D885" s="65" t="s">
        <v>822</v>
      </c>
      <c r="E885" s="65" t="s">
        <v>815</v>
      </c>
      <c r="F885" s="65" t="s">
        <v>816</v>
      </c>
      <c r="G885" s="65">
        <v>10</v>
      </c>
      <c r="H885" s="65">
        <v>10</v>
      </c>
      <c r="I885" s="65">
        <v>10</v>
      </c>
      <c r="J885" s="69" t="s">
        <v>817</v>
      </c>
      <c r="K885" s="54">
        <v>2925</v>
      </c>
      <c r="L885" s="59">
        <v>2675</v>
      </c>
      <c r="M885" s="59">
        <v>2675</v>
      </c>
    </row>
    <row r="886" spans="1:13" ht="167.25" customHeight="1">
      <c r="A886" s="69" t="s">
        <v>2</v>
      </c>
      <c r="B886" s="68" t="s">
        <v>32</v>
      </c>
      <c r="C886" s="68" t="s">
        <v>1023</v>
      </c>
      <c r="D886" s="65" t="s">
        <v>823</v>
      </c>
      <c r="E886" s="65" t="s">
        <v>815</v>
      </c>
      <c r="F886" s="65" t="s">
        <v>816</v>
      </c>
      <c r="G886" s="65">
        <v>888</v>
      </c>
      <c r="H886" s="65">
        <v>923</v>
      </c>
      <c r="I886" s="65">
        <v>933</v>
      </c>
      <c r="J886" s="69" t="s">
        <v>817</v>
      </c>
      <c r="K886" s="54">
        <v>259822</v>
      </c>
      <c r="L886" s="59">
        <v>246984</v>
      </c>
      <c r="M886" s="59">
        <v>246984</v>
      </c>
    </row>
    <row r="887" spans="1:13" ht="111" customHeight="1">
      <c r="A887" s="69" t="s">
        <v>5</v>
      </c>
      <c r="B887" s="68" t="s">
        <v>32</v>
      </c>
      <c r="C887" s="68" t="s">
        <v>824</v>
      </c>
      <c r="D887" s="65" t="s">
        <v>825</v>
      </c>
      <c r="E887" s="65" t="s">
        <v>815</v>
      </c>
      <c r="F887" s="65" t="s">
        <v>816</v>
      </c>
      <c r="G887" s="65">
        <v>889</v>
      </c>
      <c r="H887" s="65">
        <v>912</v>
      </c>
      <c r="I887" s="65">
        <v>921</v>
      </c>
      <c r="J887" s="69" t="s">
        <v>817</v>
      </c>
      <c r="K887" s="54">
        <v>260115</v>
      </c>
      <c r="L887" s="59">
        <v>244041</v>
      </c>
      <c r="M887" s="59">
        <v>244041</v>
      </c>
    </row>
    <row r="888" spans="1:13" ht="186.75" customHeight="1">
      <c r="A888" s="69" t="s">
        <v>6</v>
      </c>
      <c r="B888" s="68" t="s">
        <v>32</v>
      </c>
      <c r="C888" s="68" t="s">
        <v>826</v>
      </c>
      <c r="D888" s="65" t="s">
        <v>827</v>
      </c>
      <c r="E888" s="65" t="s">
        <v>815</v>
      </c>
      <c r="F888" s="65" t="s">
        <v>816</v>
      </c>
      <c r="G888" s="65">
        <v>757</v>
      </c>
      <c r="H888" s="65">
        <v>802</v>
      </c>
      <c r="I888" s="65">
        <v>803</v>
      </c>
      <c r="J888" s="69" t="s">
        <v>817</v>
      </c>
      <c r="K888" s="54">
        <v>221492</v>
      </c>
      <c r="L888" s="59">
        <v>214606</v>
      </c>
      <c r="M888" s="59">
        <v>214606</v>
      </c>
    </row>
    <row r="889" spans="1:13" ht="207" customHeight="1">
      <c r="A889" s="69" t="s">
        <v>67</v>
      </c>
      <c r="B889" s="68" t="s">
        <v>32</v>
      </c>
      <c r="C889" s="68" t="s">
        <v>828</v>
      </c>
      <c r="D889" s="65" t="s">
        <v>829</v>
      </c>
      <c r="E889" s="65" t="s">
        <v>815</v>
      </c>
      <c r="F889" s="65" t="s">
        <v>816</v>
      </c>
      <c r="G889" s="65">
        <v>709</v>
      </c>
      <c r="H889" s="65">
        <v>775</v>
      </c>
      <c r="I889" s="65">
        <v>776</v>
      </c>
      <c r="J889" s="69" t="s">
        <v>817</v>
      </c>
      <c r="K889" s="54">
        <v>207448</v>
      </c>
      <c r="L889" s="59">
        <v>207381</v>
      </c>
      <c r="M889" s="59">
        <v>207381</v>
      </c>
    </row>
    <row r="890" spans="1:13" ht="111" customHeight="1">
      <c r="A890" s="69" t="s">
        <v>68</v>
      </c>
      <c r="B890" s="68" t="s">
        <v>32</v>
      </c>
      <c r="C890" s="68" t="s">
        <v>830</v>
      </c>
      <c r="D890" s="65" t="s">
        <v>831</v>
      </c>
      <c r="E890" s="65" t="s">
        <v>815</v>
      </c>
      <c r="F890" s="65" t="s">
        <v>816</v>
      </c>
      <c r="G890" s="65">
        <v>128</v>
      </c>
      <c r="H890" s="65">
        <v>198</v>
      </c>
      <c r="I890" s="65">
        <v>199</v>
      </c>
      <c r="J890" s="69" t="s">
        <v>817</v>
      </c>
      <c r="K890" s="54">
        <v>19331</v>
      </c>
      <c r="L890" s="59">
        <v>27348</v>
      </c>
      <c r="M890" s="59">
        <v>27348</v>
      </c>
    </row>
    <row r="891" spans="1:13" ht="81" customHeight="1">
      <c r="A891" s="69" t="s">
        <v>69</v>
      </c>
      <c r="B891" s="68" t="s">
        <v>32</v>
      </c>
      <c r="C891" s="68" t="s">
        <v>832</v>
      </c>
      <c r="D891" s="65" t="s">
        <v>833</v>
      </c>
      <c r="E891" s="65" t="s">
        <v>815</v>
      </c>
      <c r="F891" s="65" t="s">
        <v>816</v>
      </c>
      <c r="G891" s="65">
        <v>2329</v>
      </c>
      <c r="H891" s="65">
        <v>2329</v>
      </c>
      <c r="I891" s="65">
        <v>2534</v>
      </c>
      <c r="J891" s="69" t="s">
        <v>834</v>
      </c>
      <c r="K891" s="54">
        <v>228834</v>
      </c>
      <c r="L891" s="59">
        <v>228834</v>
      </c>
      <c r="M891" s="59">
        <v>228834</v>
      </c>
    </row>
    <row r="892" spans="1:13" ht="59.25" customHeight="1">
      <c r="A892" s="69" t="s">
        <v>70</v>
      </c>
      <c r="B892" s="68" t="s">
        <v>32</v>
      </c>
      <c r="C892" s="68" t="s">
        <v>835</v>
      </c>
      <c r="D892" s="65" t="s">
        <v>836</v>
      </c>
      <c r="E892" s="65" t="s">
        <v>815</v>
      </c>
      <c r="F892" s="65" t="s">
        <v>816</v>
      </c>
      <c r="G892" s="65">
        <v>200</v>
      </c>
      <c r="H892" s="65">
        <v>322</v>
      </c>
      <c r="I892" s="65">
        <v>387</v>
      </c>
      <c r="J892" s="69" t="s">
        <v>817</v>
      </c>
      <c r="K892" s="54">
        <v>87776</v>
      </c>
      <c r="L892" s="59">
        <v>129244</v>
      </c>
      <c r="M892" s="59">
        <v>129244</v>
      </c>
    </row>
    <row r="893" spans="1:13" ht="59.25" customHeight="1">
      <c r="A893" s="69" t="s">
        <v>73</v>
      </c>
      <c r="B893" s="68" t="s">
        <v>32</v>
      </c>
      <c r="C893" s="68" t="s">
        <v>837</v>
      </c>
      <c r="D893" s="65" t="s">
        <v>838</v>
      </c>
      <c r="E893" s="65" t="s">
        <v>815</v>
      </c>
      <c r="F893" s="65" t="s">
        <v>816</v>
      </c>
      <c r="G893" s="65">
        <v>200</v>
      </c>
      <c r="H893" s="65">
        <v>370</v>
      </c>
      <c r="I893" s="65">
        <v>16891</v>
      </c>
      <c r="J893" s="69" t="s">
        <v>817</v>
      </c>
      <c r="K893" s="54">
        <v>59149</v>
      </c>
      <c r="L893" s="59">
        <v>100075</v>
      </c>
      <c r="M893" s="59">
        <v>100075</v>
      </c>
    </row>
    <row r="894" spans="1:13" ht="211.5" customHeight="1">
      <c r="A894" s="69" t="s">
        <v>77</v>
      </c>
      <c r="B894" s="68" t="s">
        <v>32</v>
      </c>
      <c r="C894" s="68" t="s">
        <v>839</v>
      </c>
      <c r="D894" s="65" t="s">
        <v>840</v>
      </c>
      <c r="E894" s="65" t="s">
        <v>815</v>
      </c>
      <c r="F894" s="65" t="s">
        <v>816</v>
      </c>
      <c r="G894" s="65">
        <v>5000</v>
      </c>
      <c r="H894" s="65">
        <v>5355</v>
      </c>
      <c r="I894" s="65">
        <v>5900</v>
      </c>
      <c r="J894" s="69" t="s">
        <v>817</v>
      </c>
      <c r="K894" s="54">
        <v>1107074</v>
      </c>
      <c r="L894" s="59">
        <v>1084353</v>
      </c>
      <c r="M894" s="59">
        <v>1084353</v>
      </c>
    </row>
    <row r="895" spans="1:13" ht="120" customHeight="1">
      <c r="A895" s="69" t="s">
        <v>81</v>
      </c>
      <c r="B895" s="68" t="s">
        <v>32</v>
      </c>
      <c r="C895" s="68" t="s">
        <v>841</v>
      </c>
      <c r="D895" s="65" t="s">
        <v>842</v>
      </c>
      <c r="E895" s="65" t="s">
        <v>815</v>
      </c>
      <c r="F895" s="65" t="s">
        <v>816</v>
      </c>
      <c r="G895" s="65">
        <v>50</v>
      </c>
      <c r="H895" s="65">
        <v>1024</v>
      </c>
      <c r="I895" s="65">
        <v>1177</v>
      </c>
      <c r="J895" s="69" t="s">
        <v>817</v>
      </c>
      <c r="K895" s="54">
        <v>14629</v>
      </c>
      <c r="L895" s="59">
        <v>274011</v>
      </c>
      <c r="M895" s="59">
        <v>274011</v>
      </c>
    </row>
    <row r="896" spans="1:13" ht="90.75" customHeight="1">
      <c r="A896" s="69" t="s">
        <v>85</v>
      </c>
      <c r="B896" s="68" t="s">
        <v>32</v>
      </c>
      <c r="C896" s="68" t="s">
        <v>843</v>
      </c>
      <c r="D896" s="65" t="s">
        <v>844</v>
      </c>
      <c r="E896" s="65" t="s">
        <v>815</v>
      </c>
      <c r="F896" s="65" t="s">
        <v>816</v>
      </c>
      <c r="G896" s="65">
        <v>5000</v>
      </c>
      <c r="H896" s="65">
        <v>41031</v>
      </c>
      <c r="I896" s="65">
        <v>42499</v>
      </c>
      <c r="J896" s="69" t="s">
        <v>817</v>
      </c>
      <c r="K896" s="54">
        <v>1459010</v>
      </c>
      <c r="L896" s="59">
        <v>10949770</v>
      </c>
      <c r="M896" s="59">
        <v>10949770</v>
      </c>
    </row>
    <row r="897" spans="1:13" ht="111" customHeight="1">
      <c r="A897" s="69" t="s">
        <v>90</v>
      </c>
      <c r="B897" s="68" t="s">
        <v>32</v>
      </c>
      <c r="C897" s="42" t="s">
        <v>845</v>
      </c>
      <c r="D897" s="65" t="s">
        <v>846</v>
      </c>
      <c r="E897" s="65" t="s">
        <v>847</v>
      </c>
      <c r="F897" s="65" t="s">
        <v>847</v>
      </c>
      <c r="G897" s="65"/>
      <c r="H897" s="65"/>
      <c r="I897" s="65"/>
      <c r="J897" s="69" t="s">
        <v>817</v>
      </c>
      <c r="K897" s="54">
        <v>44310062</v>
      </c>
      <c r="L897" s="59">
        <v>44310062</v>
      </c>
      <c r="M897" s="59">
        <v>44310062</v>
      </c>
    </row>
    <row r="898" spans="1:13" ht="29.25" customHeight="1">
      <c r="A898" s="11">
        <v>19</v>
      </c>
      <c r="B898" s="84" t="s">
        <v>33</v>
      </c>
      <c r="C898" s="84"/>
      <c r="D898" s="84"/>
      <c r="E898" s="84"/>
      <c r="F898" s="84"/>
      <c r="G898" s="84"/>
      <c r="H898" s="84"/>
      <c r="I898" s="84"/>
      <c r="J898" s="84"/>
      <c r="K898" s="57">
        <v>16976838</v>
      </c>
      <c r="L898" s="57">
        <v>17689884</v>
      </c>
      <c r="M898" s="57">
        <v>17689884</v>
      </c>
    </row>
    <row r="899" spans="1:13" ht="85.5" customHeight="1">
      <c r="A899" s="69" t="s">
        <v>1</v>
      </c>
      <c r="B899" s="68" t="s">
        <v>33</v>
      </c>
      <c r="C899" s="68" t="s">
        <v>848</v>
      </c>
      <c r="D899" s="65" t="s">
        <v>849</v>
      </c>
      <c r="E899" s="65" t="s">
        <v>850</v>
      </c>
      <c r="F899" s="65" t="s">
        <v>851</v>
      </c>
      <c r="G899" s="13">
        <v>128</v>
      </c>
      <c r="H899" s="13">
        <v>145</v>
      </c>
      <c r="I899" s="13">
        <v>144</v>
      </c>
      <c r="J899" s="69" t="s">
        <v>988</v>
      </c>
      <c r="K899" s="35">
        <v>16976838</v>
      </c>
      <c r="L899" s="35">
        <v>17689884</v>
      </c>
      <c r="M899" s="35">
        <v>17689884</v>
      </c>
    </row>
    <row r="900" spans="1:13" ht="29.25" customHeight="1">
      <c r="A900" s="11" t="s">
        <v>43</v>
      </c>
      <c r="B900" s="85" t="s">
        <v>44</v>
      </c>
      <c r="C900" s="84"/>
      <c r="D900" s="84"/>
      <c r="E900" s="84"/>
      <c r="F900" s="84"/>
      <c r="G900" s="84"/>
      <c r="H900" s="84"/>
      <c r="I900" s="84"/>
      <c r="J900" s="84"/>
      <c r="K900" s="58"/>
      <c r="L900" s="57">
        <f>SUM(L901:L902)</f>
        <v>19905580</v>
      </c>
      <c r="M900" s="57">
        <f>SUM(M901:M902)</f>
        <v>19905580</v>
      </c>
    </row>
    <row r="901" spans="1:13" ht="71.25" customHeight="1">
      <c r="A901" s="69">
        <v>1</v>
      </c>
      <c r="B901" s="68" t="s">
        <v>44</v>
      </c>
      <c r="C901" s="68" t="s">
        <v>630</v>
      </c>
      <c r="D901" s="65" t="s">
        <v>708</v>
      </c>
      <c r="E901" s="65" t="s">
        <v>632</v>
      </c>
      <c r="F901" s="65" t="s">
        <v>595</v>
      </c>
      <c r="G901" s="13"/>
      <c r="H901" s="13">
        <v>82000</v>
      </c>
      <c r="I901" s="13">
        <v>122985</v>
      </c>
      <c r="J901" s="69" t="s">
        <v>709</v>
      </c>
      <c r="K901" s="35"/>
      <c r="L901" s="35">
        <v>15924464</v>
      </c>
      <c r="M901" s="35">
        <v>15924464</v>
      </c>
    </row>
    <row r="902" spans="1:13" ht="61.5" customHeight="1">
      <c r="A902" s="69">
        <v>2</v>
      </c>
      <c r="B902" s="68" t="s">
        <v>44</v>
      </c>
      <c r="C902" s="68" t="s">
        <v>634</v>
      </c>
      <c r="D902" s="65" t="s">
        <v>710</v>
      </c>
      <c r="E902" s="65" t="s">
        <v>636</v>
      </c>
      <c r="F902" s="65" t="s">
        <v>595</v>
      </c>
      <c r="G902" s="13"/>
      <c r="H902" s="13">
        <v>4</v>
      </c>
      <c r="I902" s="13">
        <v>4</v>
      </c>
      <c r="J902" s="69" t="s">
        <v>709</v>
      </c>
      <c r="K902" s="35"/>
      <c r="L902" s="35">
        <v>3981116</v>
      </c>
      <c r="M902" s="35">
        <v>3981116</v>
      </c>
    </row>
    <row r="903" spans="1:13" ht="30.75" customHeight="1">
      <c r="A903" s="33"/>
      <c r="B903" s="88" t="s">
        <v>34</v>
      </c>
      <c r="C903" s="88"/>
      <c r="D903" s="88"/>
      <c r="E903" s="88"/>
      <c r="F903" s="88"/>
      <c r="G903" s="88"/>
      <c r="H903" s="88"/>
      <c r="I903" s="88"/>
      <c r="J903" s="88"/>
      <c r="K903" s="57">
        <f>K898+K880+K878+K876+K871+K851+K832+K823+K817+K805+K1659+K800+K788+K722+K720+K700+K676+K618+K38+K8</f>
        <v>11721731141</v>
      </c>
      <c r="L903" s="57">
        <f>L900+L898+L880+L878+L876+L871+L851+L832+L823+L817+L805+L1659+L800+L788+L722+L720+L700+L676+L618+L38+L8</f>
        <v>12290633874</v>
      </c>
      <c r="M903" s="57">
        <f>M900+M898+M880+M878+M876+M871+M851+M832+M823+M817+M805+M800+M788+M722+M720+M700+M676+M618+M38+M8</f>
        <v>12294676854.119999</v>
      </c>
    </row>
    <row r="904" spans="1:13" ht="15" customHeight="1">
      <c r="A904" s="87"/>
      <c r="B904" s="87"/>
      <c r="C904" s="87"/>
      <c r="D904" s="87"/>
      <c r="E904" s="87"/>
      <c r="F904" s="87"/>
      <c r="G904" s="87"/>
      <c r="H904" s="87"/>
      <c r="I904" s="87"/>
      <c r="J904" s="87"/>
      <c r="K904" s="87"/>
      <c r="L904" s="87"/>
      <c r="M904" s="87"/>
    </row>
    <row r="905" spans="1:13" ht="23.25" customHeight="1">
      <c r="B905" s="78" t="s">
        <v>45</v>
      </c>
      <c r="C905" s="78"/>
      <c r="D905" s="78"/>
      <c r="E905" s="78"/>
      <c r="F905" s="78"/>
      <c r="G905" s="78"/>
    </row>
    <row r="906" spans="1:13" ht="24" customHeight="1">
      <c r="B906" s="78" t="s">
        <v>46</v>
      </c>
      <c r="C906" s="78"/>
      <c r="D906" s="78"/>
      <c r="E906" s="78"/>
      <c r="F906" s="78"/>
      <c r="G906" s="78"/>
      <c r="H906" s="78"/>
      <c r="I906" s="78"/>
    </row>
    <row r="907" spans="1:13" ht="48" customHeight="1">
      <c r="B907" s="78" t="s">
        <v>1008</v>
      </c>
      <c r="C907" s="78"/>
      <c r="D907" s="78"/>
      <c r="E907" s="78"/>
      <c r="F907" s="78"/>
      <c r="G907" s="78"/>
      <c r="H907" s="78"/>
    </row>
  </sheetData>
  <mergeCells count="2700">
    <mergeCell ref="D792:D793"/>
    <mergeCell ref="F792:F793"/>
    <mergeCell ref="G792:G793"/>
    <mergeCell ref="H792:H793"/>
    <mergeCell ref="I792:I793"/>
    <mergeCell ref="J792:J793"/>
    <mergeCell ref="K792:K793"/>
    <mergeCell ref="L792:L793"/>
    <mergeCell ref="M792:M793"/>
    <mergeCell ref="B106:B109"/>
    <mergeCell ref="A22:A26"/>
    <mergeCell ref="B92:B93"/>
    <mergeCell ref="B94:B95"/>
    <mergeCell ref="B96:B97"/>
    <mergeCell ref="B34:B37"/>
    <mergeCell ref="B22:B26"/>
    <mergeCell ref="D22:D26"/>
    <mergeCell ref="J22:J26"/>
    <mergeCell ref="K22:K26"/>
    <mergeCell ref="L22:L26"/>
    <mergeCell ref="M22:M26"/>
    <mergeCell ref="G784:G785"/>
    <mergeCell ref="H784:H785"/>
    <mergeCell ref="I784:I785"/>
    <mergeCell ref="A784:A785"/>
    <mergeCell ref="C784:C785"/>
    <mergeCell ref="D784:D785"/>
    <mergeCell ref="E784:E785"/>
    <mergeCell ref="F784:F785"/>
    <mergeCell ref="G780:G781"/>
    <mergeCell ref="H780:H781"/>
    <mergeCell ref="I780:I781"/>
    <mergeCell ref="A782:A783"/>
    <mergeCell ref="C782:C783"/>
    <mergeCell ref="D782:D783"/>
    <mergeCell ref="E782:E783"/>
    <mergeCell ref="F782:F783"/>
    <mergeCell ref="G782:G783"/>
    <mergeCell ref="H782:H783"/>
    <mergeCell ref="I782:I783"/>
    <mergeCell ref="A780:A781"/>
    <mergeCell ref="C780:C781"/>
    <mergeCell ref="D780:D781"/>
    <mergeCell ref="E780:E781"/>
    <mergeCell ref="F780:F781"/>
    <mergeCell ref="G776:G777"/>
    <mergeCell ref="H776:H777"/>
    <mergeCell ref="I776:I777"/>
    <mergeCell ref="A778:A779"/>
    <mergeCell ref="C778:C779"/>
    <mergeCell ref="D778:D779"/>
    <mergeCell ref="E778:E779"/>
    <mergeCell ref="F778:F779"/>
    <mergeCell ref="G778:G779"/>
    <mergeCell ref="H778:H779"/>
    <mergeCell ref="I778:I779"/>
    <mergeCell ref="A776:A777"/>
    <mergeCell ref="C776:C777"/>
    <mergeCell ref="D776:D777"/>
    <mergeCell ref="E776:E777"/>
    <mergeCell ref="F776:F777"/>
    <mergeCell ref="G772:G773"/>
    <mergeCell ref="H772:H773"/>
    <mergeCell ref="I772:I773"/>
    <mergeCell ref="A774:A775"/>
    <mergeCell ref="C774:C775"/>
    <mergeCell ref="D774:D775"/>
    <mergeCell ref="E774:E775"/>
    <mergeCell ref="F774:F775"/>
    <mergeCell ref="G774:G775"/>
    <mergeCell ref="H774:H775"/>
    <mergeCell ref="I774:I775"/>
    <mergeCell ref="A772:A773"/>
    <mergeCell ref="C772:C773"/>
    <mergeCell ref="D772:D773"/>
    <mergeCell ref="E772:E773"/>
    <mergeCell ref="F772:F773"/>
    <mergeCell ref="G768:G769"/>
    <mergeCell ref="H768:H769"/>
    <mergeCell ref="I768:I769"/>
    <mergeCell ref="A770:A771"/>
    <mergeCell ref="C770:C771"/>
    <mergeCell ref="D770:D771"/>
    <mergeCell ref="E770:E771"/>
    <mergeCell ref="F770:F771"/>
    <mergeCell ref="G770:G771"/>
    <mergeCell ref="H770:H771"/>
    <mergeCell ref="I770:I771"/>
    <mergeCell ref="A768:A769"/>
    <mergeCell ref="C768:C769"/>
    <mergeCell ref="D768:D769"/>
    <mergeCell ref="E768:E769"/>
    <mergeCell ref="F768:F769"/>
    <mergeCell ref="G763:G764"/>
    <mergeCell ref="H763:H764"/>
    <mergeCell ref="I763:I764"/>
    <mergeCell ref="A766:A767"/>
    <mergeCell ref="C766:C767"/>
    <mergeCell ref="D766:D767"/>
    <mergeCell ref="E766:E767"/>
    <mergeCell ref="F766:F767"/>
    <mergeCell ref="G766:G767"/>
    <mergeCell ref="H766:H767"/>
    <mergeCell ref="I766:I767"/>
    <mergeCell ref="A763:A764"/>
    <mergeCell ref="C763:C764"/>
    <mergeCell ref="D763:D764"/>
    <mergeCell ref="E763:E764"/>
    <mergeCell ref="F763:F764"/>
    <mergeCell ref="G759:G760"/>
    <mergeCell ref="H759:H760"/>
    <mergeCell ref="I759:I760"/>
    <mergeCell ref="A761:A762"/>
    <mergeCell ref="C761:C762"/>
    <mergeCell ref="D761:D762"/>
    <mergeCell ref="E761:E762"/>
    <mergeCell ref="F761:F762"/>
    <mergeCell ref="G761:G762"/>
    <mergeCell ref="H761:H762"/>
    <mergeCell ref="I761:I762"/>
    <mergeCell ref="A759:A760"/>
    <mergeCell ref="C759:C760"/>
    <mergeCell ref="D759:D760"/>
    <mergeCell ref="E759:E760"/>
    <mergeCell ref="F759:F760"/>
    <mergeCell ref="G754:G755"/>
    <mergeCell ref="H754:H755"/>
    <mergeCell ref="I754:I755"/>
    <mergeCell ref="A757:A758"/>
    <mergeCell ref="C757:C758"/>
    <mergeCell ref="D757:D758"/>
    <mergeCell ref="E757:E758"/>
    <mergeCell ref="F757:F758"/>
    <mergeCell ref="G757:G758"/>
    <mergeCell ref="H757:H758"/>
    <mergeCell ref="I757:I758"/>
    <mergeCell ref="A754:A755"/>
    <mergeCell ref="C754:C755"/>
    <mergeCell ref="D754:D755"/>
    <mergeCell ref="E754:E755"/>
    <mergeCell ref="F754:F755"/>
    <mergeCell ref="G748:G749"/>
    <mergeCell ref="H748:H749"/>
    <mergeCell ref="I748:I749"/>
    <mergeCell ref="A751:A752"/>
    <mergeCell ref="C751:C752"/>
    <mergeCell ref="D751:D752"/>
    <mergeCell ref="E751:E752"/>
    <mergeCell ref="F751:F752"/>
    <mergeCell ref="G751:G752"/>
    <mergeCell ref="H751:H752"/>
    <mergeCell ref="I751:I752"/>
    <mergeCell ref="A748:A749"/>
    <mergeCell ref="C748:C749"/>
    <mergeCell ref="D748:D749"/>
    <mergeCell ref="E748:E749"/>
    <mergeCell ref="F748:F749"/>
    <mergeCell ref="G744:G745"/>
    <mergeCell ref="H744:H745"/>
    <mergeCell ref="I744:I745"/>
    <mergeCell ref="A746:A747"/>
    <mergeCell ref="C746:C747"/>
    <mergeCell ref="D746:D747"/>
    <mergeCell ref="E746:E747"/>
    <mergeCell ref="F746:F747"/>
    <mergeCell ref="G746:G747"/>
    <mergeCell ref="H746:H747"/>
    <mergeCell ref="I746:I747"/>
    <mergeCell ref="A744:A745"/>
    <mergeCell ref="C744:C745"/>
    <mergeCell ref="D744:D745"/>
    <mergeCell ref="E744:E745"/>
    <mergeCell ref="F744:F745"/>
    <mergeCell ref="G739:G740"/>
    <mergeCell ref="H739:H740"/>
    <mergeCell ref="I739:I740"/>
    <mergeCell ref="A742:A743"/>
    <mergeCell ref="C742:C743"/>
    <mergeCell ref="D742:D743"/>
    <mergeCell ref="E742:E743"/>
    <mergeCell ref="F742:F743"/>
    <mergeCell ref="G742:G743"/>
    <mergeCell ref="H742:H743"/>
    <mergeCell ref="I742:I743"/>
    <mergeCell ref="A739:A740"/>
    <mergeCell ref="C739:C740"/>
    <mergeCell ref="D739:D740"/>
    <mergeCell ref="E739:E740"/>
    <mergeCell ref="F739:F740"/>
    <mergeCell ref="G735:G736"/>
    <mergeCell ref="H735:H736"/>
    <mergeCell ref="I735:I736"/>
    <mergeCell ref="A737:A738"/>
    <mergeCell ref="C737:C738"/>
    <mergeCell ref="D737:D738"/>
    <mergeCell ref="E737:E738"/>
    <mergeCell ref="F737:F738"/>
    <mergeCell ref="G737:G738"/>
    <mergeCell ref="H737:H738"/>
    <mergeCell ref="I737:I738"/>
    <mergeCell ref="A735:A736"/>
    <mergeCell ref="C735:C736"/>
    <mergeCell ref="D735:D736"/>
    <mergeCell ref="E735:E736"/>
    <mergeCell ref="F735:F736"/>
    <mergeCell ref="G731:G732"/>
    <mergeCell ref="H731:H732"/>
    <mergeCell ref="I731:I732"/>
    <mergeCell ref="A733:A734"/>
    <mergeCell ref="C733:C734"/>
    <mergeCell ref="D733:D734"/>
    <mergeCell ref="E733:E734"/>
    <mergeCell ref="F733:F734"/>
    <mergeCell ref="G733:G734"/>
    <mergeCell ref="H733:H734"/>
    <mergeCell ref="I733:I734"/>
    <mergeCell ref="A731:A732"/>
    <mergeCell ref="C731:C732"/>
    <mergeCell ref="D731:D732"/>
    <mergeCell ref="E731:E732"/>
    <mergeCell ref="F731:F732"/>
    <mergeCell ref="G727:G728"/>
    <mergeCell ref="H727:H728"/>
    <mergeCell ref="I727:I728"/>
    <mergeCell ref="A729:A730"/>
    <mergeCell ref="C729:C730"/>
    <mergeCell ref="D729:D730"/>
    <mergeCell ref="E729:E730"/>
    <mergeCell ref="F729:F730"/>
    <mergeCell ref="G729:G730"/>
    <mergeCell ref="H729:H730"/>
    <mergeCell ref="I729:I730"/>
    <mergeCell ref="A727:A728"/>
    <mergeCell ref="C727:C728"/>
    <mergeCell ref="D727:D728"/>
    <mergeCell ref="E727:E728"/>
    <mergeCell ref="F727:F728"/>
    <mergeCell ref="G723:G724"/>
    <mergeCell ref="H723:H724"/>
    <mergeCell ref="I723:I724"/>
    <mergeCell ref="A725:A726"/>
    <mergeCell ref="C725:C726"/>
    <mergeCell ref="D725:D726"/>
    <mergeCell ref="E725:E726"/>
    <mergeCell ref="F725:F726"/>
    <mergeCell ref="G725:G726"/>
    <mergeCell ref="H725:H726"/>
    <mergeCell ref="I725:I726"/>
    <mergeCell ref="A723:A724"/>
    <mergeCell ref="C723:C724"/>
    <mergeCell ref="D723:D724"/>
    <mergeCell ref="E723:E724"/>
    <mergeCell ref="F723:F724"/>
    <mergeCell ref="J701:J702"/>
    <mergeCell ref="K701:K702"/>
    <mergeCell ref="L701:L702"/>
    <mergeCell ref="M701:M702"/>
    <mergeCell ref="J703:J705"/>
    <mergeCell ref="K703:K705"/>
    <mergeCell ref="L703:L705"/>
    <mergeCell ref="M703:M705"/>
    <mergeCell ref="J718:J719"/>
    <mergeCell ref="A90:A91"/>
    <mergeCell ref="B80:B81"/>
    <mergeCell ref="B84:B85"/>
    <mergeCell ref="B82:B83"/>
    <mergeCell ref="B86:B87"/>
    <mergeCell ref="B88:B89"/>
    <mergeCell ref="B90:B91"/>
    <mergeCell ref="H614:H615"/>
    <mergeCell ref="I614:I615"/>
    <mergeCell ref="C616:C617"/>
    <mergeCell ref="D616:D617"/>
    <mergeCell ref="E616:E617"/>
    <mergeCell ref="F616:F617"/>
    <mergeCell ref="G616:G617"/>
    <mergeCell ref="H616:H617"/>
    <mergeCell ref="I616:I617"/>
    <mergeCell ref="H606:H607"/>
    <mergeCell ref="I606:I607"/>
    <mergeCell ref="C608:C609"/>
    <mergeCell ref="D608:D609"/>
    <mergeCell ref="E608:E609"/>
    <mergeCell ref="F608:F609"/>
    <mergeCell ref="G608:G609"/>
    <mergeCell ref="A76:A77"/>
    <mergeCell ref="A78:A79"/>
    <mergeCell ref="A82:A83"/>
    <mergeCell ref="A86:A87"/>
    <mergeCell ref="A88:A89"/>
    <mergeCell ref="A62:A63"/>
    <mergeCell ref="B62:B63"/>
    <mergeCell ref="B64:B65"/>
    <mergeCell ref="B72:B73"/>
    <mergeCell ref="A64:A65"/>
    <mergeCell ref="A67:A71"/>
    <mergeCell ref="A72:A73"/>
    <mergeCell ref="A74:A75"/>
    <mergeCell ref="B78:B79"/>
    <mergeCell ref="B74:B75"/>
    <mergeCell ref="B76:B77"/>
    <mergeCell ref="A84:A85"/>
    <mergeCell ref="A80:A81"/>
    <mergeCell ref="B67:B71"/>
    <mergeCell ref="B58:B59"/>
    <mergeCell ref="B60:B61"/>
    <mergeCell ref="A47:A48"/>
    <mergeCell ref="A49:A50"/>
    <mergeCell ref="A51:A54"/>
    <mergeCell ref="A55:A57"/>
    <mergeCell ref="A58:A59"/>
    <mergeCell ref="A60:A61"/>
    <mergeCell ref="B47:B48"/>
    <mergeCell ref="B49:B50"/>
    <mergeCell ref="B51:B54"/>
    <mergeCell ref="B55:B57"/>
    <mergeCell ref="B39:B40"/>
    <mergeCell ref="A39:A40"/>
    <mergeCell ref="B41:B44"/>
    <mergeCell ref="A41:A44"/>
    <mergeCell ref="B45:B46"/>
    <mergeCell ref="A45:A46"/>
    <mergeCell ref="H608:H609"/>
    <mergeCell ref="I608:I609"/>
    <mergeCell ref="H596:H597"/>
    <mergeCell ref="I596:I597"/>
    <mergeCell ref="C598:C601"/>
    <mergeCell ref="D598:D601"/>
    <mergeCell ref="E598:E601"/>
    <mergeCell ref="F598:F601"/>
    <mergeCell ref="G598:G601"/>
    <mergeCell ref="H598:H601"/>
    <mergeCell ref="I598:I601"/>
    <mergeCell ref="H587:H588"/>
    <mergeCell ref="I587:I588"/>
    <mergeCell ref="C589:C590"/>
    <mergeCell ref="D589:D590"/>
    <mergeCell ref="E589:E590"/>
    <mergeCell ref="F589:F590"/>
    <mergeCell ref="G589:G590"/>
    <mergeCell ref="H589:H590"/>
    <mergeCell ref="I589:I590"/>
    <mergeCell ref="C587:C588"/>
    <mergeCell ref="D587:D588"/>
    <mergeCell ref="E587:E588"/>
    <mergeCell ref="F587:F588"/>
    <mergeCell ref="G587:G588"/>
    <mergeCell ref="C604:C605"/>
    <mergeCell ref="D604:D605"/>
    <mergeCell ref="E604:E605"/>
    <mergeCell ref="F604:F605"/>
    <mergeCell ref="G604:G605"/>
    <mergeCell ref="H604:H605"/>
    <mergeCell ref="I604:I605"/>
    <mergeCell ref="C577:C578"/>
    <mergeCell ref="D577:D578"/>
    <mergeCell ref="E577:E578"/>
    <mergeCell ref="F577:F578"/>
    <mergeCell ref="G577:G578"/>
    <mergeCell ref="H577:H578"/>
    <mergeCell ref="I577:I578"/>
    <mergeCell ref="H558:H559"/>
    <mergeCell ref="I558:I559"/>
    <mergeCell ref="C560:C561"/>
    <mergeCell ref="D560:D561"/>
    <mergeCell ref="E560:E561"/>
    <mergeCell ref="F560:F561"/>
    <mergeCell ref="G560:G561"/>
    <mergeCell ref="H560:H561"/>
    <mergeCell ref="I560:I561"/>
    <mergeCell ref="C575:C576"/>
    <mergeCell ref="D575:D576"/>
    <mergeCell ref="E575:E576"/>
    <mergeCell ref="F575:F576"/>
    <mergeCell ref="G575:G576"/>
    <mergeCell ref="H575:H576"/>
    <mergeCell ref="I575:I576"/>
    <mergeCell ref="C566:C571"/>
    <mergeCell ref="D566:D571"/>
    <mergeCell ref="E566:E571"/>
    <mergeCell ref="F566:F571"/>
    <mergeCell ref="G566:G571"/>
    <mergeCell ref="H566:H571"/>
    <mergeCell ref="I566:I571"/>
    <mergeCell ref="C572:C573"/>
    <mergeCell ref="D572:D573"/>
    <mergeCell ref="H550:H551"/>
    <mergeCell ref="I550:I551"/>
    <mergeCell ref="C552:C553"/>
    <mergeCell ref="D552:D553"/>
    <mergeCell ref="E552:E553"/>
    <mergeCell ref="F552:F553"/>
    <mergeCell ref="G552:G553"/>
    <mergeCell ref="H552:H553"/>
    <mergeCell ref="I552:I553"/>
    <mergeCell ref="H542:H543"/>
    <mergeCell ref="I542:I543"/>
    <mergeCell ref="C544:C545"/>
    <mergeCell ref="D544:D545"/>
    <mergeCell ref="E544:E545"/>
    <mergeCell ref="F544:F545"/>
    <mergeCell ref="G544:G545"/>
    <mergeCell ref="H544:H545"/>
    <mergeCell ref="I544:I545"/>
    <mergeCell ref="C548:C549"/>
    <mergeCell ref="D548:D549"/>
    <mergeCell ref="E548:E549"/>
    <mergeCell ref="F548:F549"/>
    <mergeCell ref="G548:G549"/>
    <mergeCell ref="H548:H549"/>
    <mergeCell ref="I548:I549"/>
    <mergeCell ref="C550:C551"/>
    <mergeCell ref="D550:D551"/>
    <mergeCell ref="E550:E551"/>
    <mergeCell ref="F550:F551"/>
    <mergeCell ref="G550:G551"/>
    <mergeCell ref="C546:C547"/>
    <mergeCell ref="D546:D547"/>
    <mergeCell ref="H525:H526"/>
    <mergeCell ref="I525:I526"/>
    <mergeCell ref="C527:C528"/>
    <mergeCell ref="D527:D528"/>
    <mergeCell ref="E527:E528"/>
    <mergeCell ref="F527:F528"/>
    <mergeCell ref="G527:G528"/>
    <mergeCell ref="H527:H528"/>
    <mergeCell ref="I527:I528"/>
    <mergeCell ref="C525:C526"/>
    <mergeCell ref="D525:D526"/>
    <mergeCell ref="E525:E526"/>
    <mergeCell ref="F525:F526"/>
    <mergeCell ref="G525:G526"/>
    <mergeCell ref="C529:C530"/>
    <mergeCell ref="D529:D530"/>
    <mergeCell ref="E529:E530"/>
    <mergeCell ref="F529:F530"/>
    <mergeCell ref="G529:G530"/>
    <mergeCell ref="H529:H530"/>
    <mergeCell ref="I529:I530"/>
    <mergeCell ref="G514:G515"/>
    <mergeCell ref="H514:H515"/>
    <mergeCell ref="I514:I515"/>
    <mergeCell ref="H504:H505"/>
    <mergeCell ref="I504:I505"/>
    <mergeCell ref="C506:C507"/>
    <mergeCell ref="D506:D507"/>
    <mergeCell ref="E506:E507"/>
    <mergeCell ref="F506:F507"/>
    <mergeCell ref="G506:G507"/>
    <mergeCell ref="H506:H507"/>
    <mergeCell ref="I506:I507"/>
    <mergeCell ref="C508:C509"/>
    <mergeCell ref="D508:D509"/>
    <mergeCell ref="E508:E509"/>
    <mergeCell ref="F508:F509"/>
    <mergeCell ref="G508:G509"/>
    <mergeCell ref="H508:H509"/>
    <mergeCell ref="I508:I509"/>
    <mergeCell ref="C498:C499"/>
    <mergeCell ref="D498:D499"/>
    <mergeCell ref="E498:E499"/>
    <mergeCell ref="F498:F499"/>
    <mergeCell ref="G498:G499"/>
    <mergeCell ref="H498:H499"/>
    <mergeCell ref="I498:I499"/>
    <mergeCell ref="H488:H489"/>
    <mergeCell ref="I488:I489"/>
    <mergeCell ref="C490:C491"/>
    <mergeCell ref="D490:D491"/>
    <mergeCell ref="E490:E491"/>
    <mergeCell ref="F490:F491"/>
    <mergeCell ref="G490:G491"/>
    <mergeCell ref="H490:H491"/>
    <mergeCell ref="I490:I491"/>
    <mergeCell ref="C488:C489"/>
    <mergeCell ref="D488:D489"/>
    <mergeCell ref="E488:E489"/>
    <mergeCell ref="F488:F489"/>
    <mergeCell ref="G488:G489"/>
    <mergeCell ref="C494:C495"/>
    <mergeCell ref="D494:D495"/>
    <mergeCell ref="E494:E495"/>
    <mergeCell ref="F494:F495"/>
    <mergeCell ref="G494:G495"/>
    <mergeCell ref="H494:H495"/>
    <mergeCell ref="I494:I495"/>
    <mergeCell ref="C496:C497"/>
    <mergeCell ref="D496:D497"/>
    <mergeCell ref="E496:E497"/>
    <mergeCell ref="F496:F497"/>
    <mergeCell ref="C454:C455"/>
    <mergeCell ref="D454:D455"/>
    <mergeCell ref="E454:E455"/>
    <mergeCell ref="F454:F455"/>
    <mergeCell ref="G454:G455"/>
    <mergeCell ref="H454:H455"/>
    <mergeCell ref="I454:I455"/>
    <mergeCell ref="C452:C453"/>
    <mergeCell ref="D452:D453"/>
    <mergeCell ref="E452:E453"/>
    <mergeCell ref="F452:F453"/>
    <mergeCell ref="G452:G453"/>
    <mergeCell ref="H452:H453"/>
    <mergeCell ref="I452:I453"/>
    <mergeCell ref="H478:H479"/>
    <mergeCell ref="I478:I479"/>
    <mergeCell ref="C480:C481"/>
    <mergeCell ref="D480:D481"/>
    <mergeCell ref="E480:E481"/>
    <mergeCell ref="F480:F481"/>
    <mergeCell ref="G480:G481"/>
    <mergeCell ref="H480:H481"/>
    <mergeCell ref="I480:I481"/>
    <mergeCell ref="C478:C479"/>
    <mergeCell ref="D478:D479"/>
    <mergeCell ref="E478:E479"/>
    <mergeCell ref="F478:F479"/>
    <mergeCell ref="G478:G479"/>
    <mergeCell ref="H470:H471"/>
    <mergeCell ref="I470:I471"/>
    <mergeCell ref="C472:C473"/>
    <mergeCell ref="D472:D473"/>
    <mergeCell ref="C438:C439"/>
    <mergeCell ref="D438:D439"/>
    <mergeCell ref="E438:E439"/>
    <mergeCell ref="F438:F439"/>
    <mergeCell ref="G438:G439"/>
    <mergeCell ref="H438:H439"/>
    <mergeCell ref="I438:I439"/>
    <mergeCell ref="C440:C441"/>
    <mergeCell ref="D440:D441"/>
    <mergeCell ref="E440:E441"/>
    <mergeCell ref="F440:F441"/>
    <mergeCell ref="G440:G441"/>
    <mergeCell ref="C436:C437"/>
    <mergeCell ref="D436:D437"/>
    <mergeCell ref="H460:H461"/>
    <mergeCell ref="I460:I461"/>
    <mergeCell ref="C462:C463"/>
    <mergeCell ref="D462:D463"/>
    <mergeCell ref="E462:E463"/>
    <mergeCell ref="F462:F463"/>
    <mergeCell ref="G462:G463"/>
    <mergeCell ref="H462:H463"/>
    <mergeCell ref="I462:I463"/>
    <mergeCell ref="H448:H449"/>
    <mergeCell ref="I448:I449"/>
    <mergeCell ref="C450:C451"/>
    <mergeCell ref="D450:D451"/>
    <mergeCell ref="E450:E451"/>
    <mergeCell ref="F450:F451"/>
    <mergeCell ref="G450:G451"/>
    <mergeCell ref="H450:H451"/>
    <mergeCell ref="I450:I451"/>
    <mergeCell ref="C418:C419"/>
    <mergeCell ref="D418:D419"/>
    <mergeCell ref="E418:E419"/>
    <mergeCell ref="F418:F419"/>
    <mergeCell ref="G418:G419"/>
    <mergeCell ref="H418:H419"/>
    <mergeCell ref="I418:I419"/>
    <mergeCell ref="C420:C421"/>
    <mergeCell ref="D420:D421"/>
    <mergeCell ref="E420:E421"/>
    <mergeCell ref="F420:F421"/>
    <mergeCell ref="G420:G421"/>
    <mergeCell ref="H420:H421"/>
    <mergeCell ref="I420:I421"/>
    <mergeCell ref="H440:H441"/>
    <mergeCell ref="I440:I441"/>
    <mergeCell ref="C442:C443"/>
    <mergeCell ref="D442:D443"/>
    <mergeCell ref="E442:E443"/>
    <mergeCell ref="F442:F443"/>
    <mergeCell ref="G442:G443"/>
    <mergeCell ref="H442:H443"/>
    <mergeCell ref="I442:I443"/>
    <mergeCell ref="H432:H433"/>
    <mergeCell ref="I432:I433"/>
    <mergeCell ref="C434:C435"/>
    <mergeCell ref="D434:D435"/>
    <mergeCell ref="E434:E435"/>
    <mergeCell ref="F434:F435"/>
    <mergeCell ref="G434:G435"/>
    <mergeCell ref="H434:H435"/>
    <mergeCell ref="I434:I435"/>
    <mergeCell ref="H408:H409"/>
    <mergeCell ref="I408:I409"/>
    <mergeCell ref="C410:C411"/>
    <mergeCell ref="D410:D411"/>
    <mergeCell ref="E410:E411"/>
    <mergeCell ref="F410:F411"/>
    <mergeCell ref="G410:G411"/>
    <mergeCell ref="H410:H411"/>
    <mergeCell ref="I410:I411"/>
    <mergeCell ref="H400:H401"/>
    <mergeCell ref="I400:I401"/>
    <mergeCell ref="C402:C403"/>
    <mergeCell ref="D402:D403"/>
    <mergeCell ref="E402:E403"/>
    <mergeCell ref="F402:F403"/>
    <mergeCell ref="G402:G403"/>
    <mergeCell ref="H402:H403"/>
    <mergeCell ref="I402:I403"/>
    <mergeCell ref="C406:C407"/>
    <mergeCell ref="D406:D407"/>
    <mergeCell ref="E406:E407"/>
    <mergeCell ref="F406:F407"/>
    <mergeCell ref="G406:G407"/>
    <mergeCell ref="H406:H407"/>
    <mergeCell ref="I406:I407"/>
    <mergeCell ref="C408:C409"/>
    <mergeCell ref="D408:D409"/>
    <mergeCell ref="E408:E409"/>
    <mergeCell ref="F408:F409"/>
    <mergeCell ref="G408:G409"/>
    <mergeCell ref="C404:C405"/>
    <mergeCell ref="D404:D405"/>
    <mergeCell ref="C374:C375"/>
    <mergeCell ref="D374:D375"/>
    <mergeCell ref="E374:E375"/>
    <mergeCell ref="F374:F375"/>
    <mergeCell ref="G374:G375"/>
    <mergeCell ref="C370:C371"/>
    <mergeCell ref="D370:D371"/>
    <mergeCell ref="H390:H391"/>
    <mergeCell ref="I390:I391"/>
    <mergeCell ref="C392:C395"/>
    <mergeCell ref="D392:D395"/>
    <mergeCell ref="E392:E395"/>
    <mergeCell ref="F392:F395"/>
    <mergeCell ref="G392:G395"/>
    <mergeCell ref="H392:H395"/>
    <mergeCell ref="I392:I395"/>
    <mergeCell ref="H382:H383"/>
    <mergeCell ref="I382:I383"/>
    <mergeCell ref="C384:C385"/>
    <mergeCell ref="D384:D385"/>
    <mergeCell ref="E384:E385"/>
    <mergeCell ref="F384:F385"/>
    <mergeCell ref="G384:G385"/>
    <mergeCell ref="H384:H385"/>
    <mergeCell ref="I384:I385"/>
    <mergeCell ref="C386:C387"/>
    <mergeCell ref="D386:D387"/>
    <mergeCell ref="E386:E387"/>
    <mergeCell ref="F386:F387"/>
    <mergeCell ref="G386:G387"/>
    <mergeCell ref="H386:H387"/>
    <mergeCell ref="I386:I387"/>
    <mergeCell ref="C354:C355"/>
    <mergeCell ref="D354:D355"/>
    <mergeCell ref="E354:E355"/>
    <mergeCell ref="F354:F355"/>
    <mergeCell ref="G354:G355"/>
    <mergeCell ref="H354:H355"/>
    <mergeCell ref="I354:I355"/>
    <mergeCell ref="H374:H375"/>
    <mergeCell ref="I374:I375"/>
    <mergeCell ref="C376:C377"/>
    <mergeCell ref="D376:D377"/>
    <mergeCell ref="E376:E377"/>
    <mergeCell ref="F376:F377"/>
    <mergeCell ref="G376:G377"/>
    <mergeCell ref="H376:H377"/>
    <mergeCell ref="I376:I377"/>
    <mergeCell ref="H366:H367"/>
    <mergeCell ref="I366:I367"/>
    <mergeCell ref="C368:C369"/>
    <mergeCell ref="D368:D369"/>
    <mergeCell ref="E368:E369"/>
    <mergeCell ref="F368:F369"/>
    <mergeCell ref="G368:G369"/>
    <mergeCell ref="H368:H369"/>
    <mergeCell ref="I368:I369"/>
    <mergeCell ref="C372:C373"/>
    <mergeCell ref="D372:D373"/>
    <mergeCell ref="E372:E373"/>
    <mergeCell ref="F372:F373"/>
    <mergeCell ref="G372:G373"/>
    <mergeCell ref="H372:H373"/>
    <mergeCell ref="I372:I373"/>
    <mergeCell ref="C340:C341"/>
    <mergeCell ref="D340:D341"/>
    <mergeCell ref="E340:E341"/>
    <mergeCell ref="F340:F341"/>
    <mergeCell ref="G340:G341"/>
    <mergeCell ref="H340:H341"/>
    <mergeCell ref="I340:I341"/>
    <mergeCell ref="C342:C343"/>
    <mergeCell ref="D342:D343"/>
    <mergeCell ref="E342:E343"/>
    <mergeCell ref="F342:F343"/>
    <mergeCell ref="G342:G343"/>
    <mergeCell ref="C338:C339"/>
    <mergeCell ref="D338:D339"/>
    <mergeCell ref="H358:H359"/>
    <mergeCell ref="I358:I359"/>
    <mergeCell ref="C360:C361"/>
    <mergeCell ref="D360:D361"/>
    <mergeCell ref="E360:E361"/>
    <mergeCell ref="F360:F361"/>
    <mergeCell ref="G360:G361"/>
    <mergeCell ref="H360:H361"/>
    <mergeCell ref="I360:I361"/>
    <mergeCell ref="H350:H351"/>
    <mergeCell ref="I350:I351"/>
    <mergeCell ref="C352:C353"/>
    <mergeCell ref="D352:D353"/>
    <mergeCell ref="E352:E353"/>
    <mergeCell ref="F352:F353"/>
    <mergeCell ref="G352:G353"/>
    <mergeCell ref="H352:H353"/>
    <mergeCell ref="I352:I353"/>
    <mergeCell ref="C320:C321"/>
    <mergeCell ref="D320:D321"/>
    <mergeCell ref="E320:E321"/>
    <mergeCell ref="F320:F321"/>
    <mergeCell ref="G320:G321"/>
    <mergeCell ref="H320:H321"/>
    <mergeCell ref="I320:I321"/>
    <mergeCell ref="C322:C323"/>
    <mergeCell ref="D322:D323"/>
    <mergeCell ref="E322:E323"/>
    <mergeCell ref="F322:F323"/>
    <mergeCell ref="G322:G323"/>
    <mergeCell ref="H322:H323"/>
    <mergeCell ref="I322:I323"/>
    <mergeCell ref="H342:H343"/>
    <mergeCell ref="I342:I343"/>
    <mergeCell ref="C344:C345"/>
    <mergeCell ref="D344:D345"/>
    <mergeCell ref="E344:E345"/>
    <mergeCell ref="F344:F345"/>
    <mergeCell ref="G344:G345"/>
    <mergeCell ref="H344:H345"/>
    <mergeCell ref="I344:I345"/>
    <mergeCell ref="H334:H335"/>
    <mergeCell ref="I334:I335"/>
    <mergeCell ref="C336:C337"/>
    <mergeCell ref="D336:D337"/>
    <mergeCell ref="E336:E337"/>
    <mergeCell ref="F336:F337"/>
    <mergeCell ref="G336:G337"/>
    <mergeCell ref="H336:H337"/>
    <mergeCell ref="I336:I337"/>
    <mergeCell ref="H310:H311"/>
    <mergeCell ref="I310:I311"/>
    <mergeCell ref="C312:C313"/>
    <mergeCell ref="D312:D313"/>
    <mergeCell ref="E312:E313"/>
    <mergeCell ref="F312:F313"/>
    <mergeCell ref="G312:G313"/>
    <mergeCell ref="H312:H313"/>
    <mergeCell ref="I312:I313"/>
    <mergeCell ref="H304:H305"/>
    <mergeCell ref="I304:I305"/>
    <mergeCell ref="C306:C307"/>
    <mergeCell ref="D306:D307"/>
    <mergeCell ref="E306:E307"/>
    <mergeCell ref="F306:F307"/>
    <mergeCell ref="G306:G307"/>
    <mergeCell ref="H306:H307"/>
    <mergeCell ref="I306:I307"/>
    <mergeCell ref="C308:C309"/>
    <mergeCell ref="D308:D309"/>
    <mergeCell ref="E308:E309"/>
    <mergeCell ref="F308:F309"/>
    <mergeCell ref="G308:G309"/>
    <mergeCell ref="H308:H309"/>
    <mergeCell ref="I308:I309"/>
    <mergeCell ref="C310:C311"/>
    <mergeCell ref="D310:D311"/>
    <mergeCell ref="E310:E311"/>
    <mergeCell ref="F310:F311"/>
    <mergeCell ref="G310:G311"/>
    <mergeCell ref="C296:C297"/>
    <mergeCell ref="D296:D297"/>
    <mergeCell ref="E296:E297"/>
    <mergeCell ref="F296:F297"/>
    <mergeCell ref="G296:G297"/>
    <mergeCell ref="H296:H297"/>
    <mergeCell ref="I296:I297"/>
    <mergeCell ref="H286:H287"/>
    <mergeCell ref="I286:I287"/>
    <mergeCell ref="C288:C289"/>
    <mergeCell ref="D288:D289"/>
    <mergeCell ref="E288:E289"/>
    <mergeCell ref="F288:F289"/>
    <mergeCell ref="G288:G289"/>
    <mergeCell ref="H288:H289"/>
    <mergeCell ref="I288:I289"/>
    <mergeCell ref="C286:C287"/>
    <mergeCell ref="D286:D287"/>
    <mergeCell ref="E286:E287"/>
    <mergeCell ref="F286:F287"/>
    <mergeCell ref="G286:G287"/>
    <mergeCell ref="C290:C293"/>
    <mergeCell ref="D290:D293"/>
    <mergeCell ref="E290:E293"/>
    <mergeCell ref="F290:F293"/>
    <mergeCell ref="G290:G293"/>
    <mergeCell ref="H290:H293"/>
    <mergeCell ref="I290:I293"/>
    <mergeCell ref="C294:C295"/>
    <mergeCell ref="D294:D295"/>
    <mergeCell ref="E294:E295"/>
    <mergeCell ref="F294:F295"/>
    <mergeCell ref="C248:C249"/>
    <mergeCell ref="D248:D249"/>
    <mergeCell ref="E248:E249"/>
    <mergeCell ref="F248:F249"/>
    <mergeCell ref="G248:G249"/>
    <mergeCell ref="H248:H249"/>
    <mergeCell ref="I248:I249"/>
    <mergeCell ref="C250:C251"/>
    <mergeCell ref="D250:D251"/>
    <mergeCell ref="E250:E251"/>
    <mergeCell ref="F250:F251"/>
    <mergeCell ref="G250:G251"/>
    <mergeCell ref="H250:H251"/>
    <mergeCell ref="I250:I251"/>
    <mergeCell ref="H276:H277"/>
    <mergeCell ref="I276:I277"/>
    <mergeCell ref="C278:C279"/>
    <mergeCell ref="D278:D279"/>
    <mergeCell ref="E278:E279"/>
    <mergeCell ref="F278:F279"/>
    <mergeCell ref="G278:G279"/>
    <mergeCell ref="H278:H279"/>
    <mergeCell ref="I278:I279"/>
    <mergeCell ref="H266:H267"/>
    <mergeCell ref="I266:I267"/>
    <mergeCell ref="C268:C271"/>
    <mergeCell ref="D268:D271"/>
    <mergeCell ref="E268:E271"/>
    <mergeCell ref="F268:F271"/>
    <mergeCell ref="G268:G271"/>
    <mergeCell ref="H268:H271"/>
    <mergeCell ref="I268:I271"/>
    <mergeCell ref="H238:H239"/>
    <mergeCell ref="I238:I239"/>
    <mergeCell ref="C240:C241"/>
    <mergeCell ref="D240:D241"/>
    <mergeCell ref="E240:E241"/>
    <mergeCell ref="F240:F241"/>
    <mergeCell ref="G240:G241"/>
    <mergeCell ref="H240:H241"/>
    <mergeCell ref="I240:I241"/>
    <mergeCell ref="H230:H231"/>
    <mergeCell ref="I230:I231"/>
    <mergeCell ref="C232:C233"/>
    <mergeCell ref="D232:D233"/>
    <mergeCell ref="E232:E233"/>
    <mergeCell ref="F232:F233"/>
    <mergeCell ref="G232:G233"/>
    <mergeCell ref="H232:H233"/>
    <mergeCell ref="I232:I233"/>
    <mergeCell ref="C236:C237"/>
    <mergeCell ref="D236:D237"/>
    <mergeCell ref="E236:E237"/>
    <mergeCell ref="F236:F237"/>
    <mergeCell ref="G236:G237"/>
    <mergeCell ref="H236:H237"/>
    <mergeCell ref="I236:I237"/>
    <mergeCell ref="C238:C239"/>
    <mergeCell ref="D238:D239"/>
    <mergeCell ref="E238:E239"/>
    <mergeCell ref="F238:F239"/>
    <mergeCell ref="G238:G239"/>
    <mergeCell ref="C234:C235"/>
    <mergeCell ref="D234:D235"/>
    <mergeCell ref="H214:H215"/>
    <mergeCell ref="I214:I215"/>
    <mergeCell ref="C216:C217"/>
    <mergeCell ref="D216:D217"/>
    <mergeCell ref="E216:E217"/>
    <mergeCell ref="F216:F217"/>
    <mergeCell ref="G216:G217"/>
    <mergeCell ref="H216:H217"/>
    <mergeCell ref="I216:I217"/>
    <mergeCell ref="C214:C215"/>
    <mergeCell ref="D214:D215"/>
    <mergeCell ref="E214:E215"/>
    <mergeCell ref="F214:F215"/>
    <mergeCell ref="G214:G215"/>
    <mergeCell ref="C218:C219"/>
    <mergeCell ref="D218:D219"/>
    <mergeCell ref="E218:E219"/>
    <mergeCell ref="F218:F219"/>
    <mergeCell ref="G218:G219"/>
    <mergeCell ref="H218:H219"/>
    <mergeCell ref="I218:I219"/>
    <mergeCell ref="C188:C189"/>
    <mergeCell ref="D188:D189"/>
    <mergeCell ref="E188:E189"/>
    <mergeCell ref="F188:F189"/>
    <mergeCell ref="G188:G189"/>
    <mergeCell ref="C184:C185"/>
    <mergeCell ref="D184:D185"/>
    <mergeCell ref="H204:H205"/>
    <mergeCell ref="I204:I205"/>
    <mergeCell ref="C206:C207"/>
    <mergeCell ref="D206:D207"/>
    <mergeCell ref="E206:E207"/>
    <mergeCell ref="F206:F207"/>
    <mergeCell ref="G206:G207"/>
    <mergeCell ref="H206:H207"/>
    <mergeCell ref="I206:I207"/>
    <mergeCell ref="H196:H197"/>
    <mergeCell ref="I196:I197"/>
    <mergeCell ref="C198:C199"/>
    <mergeCell ref="D198:D199"/>
    <mergeCell ref="E198:E199"/>
    <mergeCell ref="F198:F199"/>
    <mergeCell ref="G198:G199"/>
    <mergeCell ref="H198:H199"/>
    <mergeCell ref="I198:I199"/>
    <mergeCell ref="C200:C201"/>
    <mergeCell ref="D200:D201"/>
    <mergeCell ref="E200:E201"/>
    <mergeCell ref="F200:F201"/>
    <mergeCell ref="G200:G201"/>
    <mergeCell ref="H200:H201"/>
    <mergeCell ref="I200:I201"/>
    <mergeCell ref="C168:C169"/>
    <mergeCell ref="D168:D169"/>
    <mergeCell ref="E168:E169"/>
    <mergeCell ref="F168:F169"/>
    <mergeCell ref="G168:G169"/>
    <mergeCell ref="H168:H169"/>
    <mergeCell ref="I168:I169"/>
    <mergeCell ref="H188:H189"/>
    <mergeCell ref="I188:I189"/>
    <mergeCell ref="C190:C191"/>
    <mergeCell ref="D190:D191"/>
    <mergeCell ref="E190:E191"/>
    <mergeCell ref="F190:F191"/>
    <mergeCell ref="G190:G191"/>
    <mergeCell ref="H190:H191"/>
    <mergeCell ref="I190:I191"/>
    <mergeCell ref="H180:H181"/>
    <mergeCell ref="I180:I181"/>
    <mergeCell ref="C182:C183"/>
    <mergeCell ref="D182:D183"/>
    <mergeCell ref="E182:E183"/>
    <mergeCell ref="F182:F183"/>
    <mergeCell ref="G182:G183"/>
    <mergeCell ref="H182:H183"/>
    <mergeCell ref="I182:I183"/>
    <mergeCell ref="C186:C187"/>
    <mergeCell ref="D186:D187"/>
    <mergeCell ref="E186:E187"/>
    <mergeCell ref="F186:F187"/>
    <mergeCell ref="G186:G187"/>
    <mergeCell ref="H186:H187"/>
    <mergeCell ref="I186:I187"/>
    <mergeCell ref="C154:C155"/>
    <mergeCell ref="D154:D155"/>
    <mergeCell ref="E154:E155"/>
    <mergeCell ref="F154:F155"/>
    <mergeCell ref="G154:G155"/>
    <mergeCell ref="H154:H155"/>
    <mergeCell ref="I154:I155"/>
    <mergeCell ref="C156:C157"/>
    <mergeCell ref="D156:D157"/>
    <mergeCell ref="E156:E157"/>
    <mergeCell ref="F156:F157"/>
    <mergeCell ref="G156:G157"/>
    <mergeCell ref="C152:C153"/>
    <mergeCell ref="D152:D153"/>
    <mergeCell ref="H172:H173"/>
    <mergeCell ref="I172:I173"/>
    <mergeCell ref="C174:C175"/>
    <mergeCell ref="D174:D175"/>
    <mergeCell ref="E174:E175"/>
    <mergeCell ref="F174:F175"/>
    <mergeCell ref="G174:G175"/>
    <mergeCell ref="H174:H175"/>
    <mergeCell ref="I174:I175"/>
    <mergeCell ref="H164:H165"/>
    <mergeCell ref="I164:I165"/>
    <mergeCell ref="C166:C167"/>
    <mergeCell ref="D166:D167"/>
    <mergeCell ref="E166:E167"/>
    <mergeCell ref="F166:F167"/>
    <mergeCell ref="G166:G167"/>
    <mergeCell ref="H166:H167"/>
    <mergeCell ref="I166:I167"/>
    <mergeCell ref="C134:C135"/>
    <mergeCell ref="D134:D135"/>
    <mergeCell ref="E134:E135"/>
    <mergeCell ref="F134:F135"/>
    <mergeCell ref="G134:G135"/>
    <mergeCell ref="H134:H135"/>
    <mergeCell ref="I134:I135"/>
    <mergeCell ref="C136:C137"/>
    <mergeCell ref="D136:D137"/>
    <mergeCell ref="E136:E137"/>
    <mergeCell ref="F136:F137"/>
    <mergeCell ref="G136:G137"/>
    <mergeCell ref="H136:H137"/>
    <mergeCell ref="I136:I137"/>
    <mergeCell ref="H156:H157"/>
    <mergeCell ref="I156:I157"/>
    <mergeCell ref="C158:C159"/>
    <mergeCell ref="D158:D159"/>
    <mergeCell ref="E158:E159"/>
    <mergeCell ref="F158:F159"/>
    <mergeCell ref="G158:G159"/>
    <mergeCell ref="H158:H159"/>
    <mergeCell ref="I158:I159"/>
    <mergeCell ref="H148:H149"/>
    <mergeCell ref="I148:I149"/>
    <mergeCell ref="C150:C151"/>
    <mergeCell ref="D150:D151"/>
    <mergeCell ref="E150:E151"/>
    <mergeCell ref="F150:F151"/>
    <mergeCell ref="G150:G151"/>
    <mergeCell ref="H150:H151"/>
    <mergeCell ref="I150:I151"/>
    <mergeCell ref="H124:H125"/>
    <mergeCell ref="I124:I125"/>
    <mergeCell ref="C126:C127"/>
    <mergeCell ref="D126:D127"/>
    <mergeCell ref="E126:E127"/>
    <mergeCell ref="F126:F127"/>
    <mergeCell ref="G126:G127"/>
    <mergeCell ref="H126:H127"/>
    <mergeCell ref="I126:I127"/>
    <mergeCell ref="H116:H117"/>
    <mergeCell ref="I116:I117"/>
    <mergeCell ref="C118:C119"/>
    <mergeCell ref="D118:D119"/>
    <mergeCell ref="E118:E119"/>
    <mergeCell ref="F118:F119"/>
    <mergeCell ref="G118:G119"/>
    <mergeCell ref="H118:H119"/>
    <mergeCell ref="I118:I119"/>
    <mergeCell ref="C122:C123"/>
    <mergeCell ref="D122:D123"/>
    <mergeCell ref="E122:E123"/>
    <mergeCell ref="F122:F123"/>
    <mergeCell ref="G122:G123"/>
    <mergeCell ref="H122:H123"/>
    <mergeCell ref="I122:I123"/>
    <mergeCell ref="C124:C125"/>
    <mergeCell ref="D124:D125"/>
    <mergeCell ref="E124:E125"/>
    <mergeCell ref="F124:F125"/>
    <mergeCell ref="G124:G125"/>
    <mergeCell ref="C120:C121"/>
    <mergeCell ref="D120:D121"/>
    <mergeCell ref="H110:H111"/>
    <mergeCell ref="I110:I111"/>
    <mergeCell ref="C112:C113"/>
    <mergeCell ref="D112:D113"/>
    <mergeCell ref="E112:E113"/>
    <mergeCell ref="F112:F113"/>
    <mergeCell ref="G112:G113"/>
    <mergeCell ref="H112:H113"/>
    <mergeCell ref="I112:I113"/>
    <mergeCell ref="H102:H103"/>
    <mergeCell ref="I102:I103"/>
    <mergeCell ref="C104:C105"/>
    <mergeCell ref="D104:D105"/>
    <mergeCell ref="E104:E105"/>
    <mergeCell ref="F104:F105"/>
    <mergeCell ref="G104:G105"/>
    <mergeCell ref="H104:H105"/>
    <mergeCell ref="I104:I105"/>
    <mergeCell ref="C106:C109"/>
    <mergeCell ref="D106:D109"/>
    <mergeCell ref="E106:E109"/>
    <mergeCell ref="F106:F109"/>
    <mergeCell ref="G106:G109"/>
    <mergeCell ref="H106:H109"/>
    <mergeCell ref="I106:I109"/>
    <mergeCell ref="C110:C111"/>
    <mergeCell ref="D110:D111"/>
    <mergeCell ref="E110:E111"/>
    <mergeCell ref="F110:F111"/>
    <mergeCell ref="G110:G111"/>
    <mergeCell ref="H94:H95"/>
    <mergeCell ref="I94:I95"/>
    <mergeCell ref="C96:C97"/>
    <mergeCell ref="D96:D97"/>
    <mergeCell ref="E96:E97"/>
    <mergeCell ref="F96:F97"/>
    <mergeCell ref="G96:G97"/>
    <mergeCell ref="H96:H97"/>
    <mergeCell ref="I96:I97"/>
    <mergeCell ref="H86:H87"/>
    <mergeCell ref="I86:I87"/>
    <mergeCell ref="C88:C89"/>
    <mergeCell ref="D88:D89"/>
    <mergeCell ref="E88:E89"/>
    <mergeCell ref="F88:F89"/>
    <mergeCell ref="G88:G89"/>
    <mergeCell ref="H88:H89"/>
    <mergeCell ref="I88:I89"/>
    <mergeCell ref="C92:C93"/>
    <mergeCell ref="D92:D93"/>
    <mergeCell ref="E92:E93"/>
    <mergeCell ref="F92:F93"/>
    <mergeCell ref="G92:G93"/>
    <mergeCell ref="H92:H93"/>
    <mergeCell ref="I92:I93"/>
    <mergeCell ref="C94:C95"/>
    <mergeCell ref="D94:D95"/>
    <mergeCell ref="E94:E95"/>
    <mergeCell ref="F94:F95"/>
    <mergeCell ref="G94:G95"/>
    <mergeCell ref="C90:C91"/>
    <mergeCell ref="D90:D91"/>
    <mergeCell ref="C58:C59"/>
    <mergeCell ref="D58:D59"/>
    <mergeCell ref="E58:E59"/>
    <mergeCell ref="F58:F59"/>
    <mergeCell ref="G58:G59"/>
    <mergeCell ref="H58:H59"/>
    <mergeCell ref="I58:I59"/>
    <mergeCell ref="H78:H79"/>
    <mergeCell ref="I78:I79"/>
    <mergeCell ref="C80:C81"/>
    <mergeCell ref="D80:D81"/>
    <mergeCell ref="E80:E81"/>
    <mergeCell ref="F80:F81"/>
    <mergeCell ref="G80:G81"/>
    <mergeCell ref="H80:H81"/>
    <mergeCell ref="I80:I81"/>
    <mergeCell ref="H72:H73"/>
    <mergeCell ref="I72:I73"/>
    <mergeCell ref="C74:C75"/>
    <mergeCell ref="D74:D75"/>
    <mergeCell ref="E74:E75"/>
    <mergeCell ref="F74:F75"/>
    <mergeCell ref="G74:G75"/>
    <mergeCell ref="H74:H75"/>
    <mergeCell ref="I74:I75"/>
    <mergeCell ref="C67:C71"/>
    <mergeCell ref="D67:D71"/>
    <mergeCell ref="E67:E71"/>
    <mergeCell ref="F67:F71"/>
    <mergeCell ref="G67:G71"/>
    <mergeCell ref="H67:H71"/>
    <mergeCell ref="I67:I71"/>
    <mergeCell ref="H45:H46"/>
    <mergeCell ref="I45:I46"/>
    <mergeCell ref="C47:C48"/>
    <mergeCell ref="D47:D48"/>
    <mergeCell ref="E47:E48"/>
    <mergeCell ref="F47:F48"/>
    <mergeCell ref="G47:G48"/>
    <mergeCell ref="H47:H48"/>
    <mergeCell ref="I47:I48"/>
    <mergeCell ref="C45:C46"/>
    <mergeCell ref="D45:D46"/>
    <mergeCell ref="E45:E46"/>
    <mergeCell ref="F45:F46"/>
    <mergeCell ref="G45:G46"/>
    <mergeCell ref="H39:H40"/>
    <mergeCell ref="I39:I40"/>
    <mergeCell ref="C41:C44"/>
    <mergeCell ref="D41:D44"/>
    <mergeCell ref="E41:E44"/>
    <mergeCell ref="F41:F44"/>
    <mergeCell ref="G41:G44"/>
    <mergeCell ref="H41:H44"/>
    <mergeCell ref="I41:I44"/>
    <mergeCell ref="C39:C40"/>
    <mergeCell ref="D39:D40"/>
    <mergeCell ref="E39:E40"/>
    <mergeCell ref="F39:F40"/>
    <mergeCell ref="G39:G40"/>
    <mergeCell ref="C612:C613"/>
    <mergeCell ref="D612:D613"/>
    <mergeCell ref="E612:E613"/>
    <mergeCell ref="F612:F613"/>
    <mergeCell ref="G612:G613"/>
    <mergeCell ref="H612:H613"/>
    <mergeCell ref="I612:I613"/>
    <mergeCell ref="C614:C615"/>
    <mergeCell ref="D614:D615"/>
    <mergeCell ref="E614:E615"/>
    <mergeCell ref="F614:F615"/>
    <mergeCell ref="G614:G615"/>
    <mergeCell ref="C610:C611"/>
    <mergeCell ref="D610:D611"/>
    <mergeCell ref="E610:E611"/>
    <mergeCell ref="F610:F611"/>
    <mergeCell ref="G610:G611"/>
    <mergeCell ref="H610:H611"/>
    <mergeCell ref="I610:I611"/>
    <mergeCell ref="C606:C607"/>
    <mergeCell ref="D606:D607"/>
    <mergeCell ref="E606:E607"/>
    <mergeCell ref="F606:F607"/>
    <mergeCell ref="G606:G607"/>
    <mergeCell ref="C602:C603"/>
    <mergeCell ref="D602:D603"/>
    <mergeCell ref="E602:E603"/>
    <mergeCell ref="F602:F603"/>
    <mergeCell ref="G602:G603"/>
    <mergeCell ref="H602:H603"/>
    <mergeCell ref="I602:I603"/>
    <mergeCell ref="C594:C595"/>
    <mergeCell ref="D594:D595"/>
    <mergeCell ref="E594:E595"/>
    <mergeCell ref="F594:F595"/>
    <mergeCell ref="G594:G595"/>
    <mergeCell ref="H594:H595"/>
    <mergeCell ref="I594:I595"/>
    <mergeCell ref="C596:C597"/>
    <mergeCell ref="D596:D597"/>
    <mergeCell ref="E596:E597"/>
    <mergeCell ref="F596:F597"/>
    <mergeCell ref="G596:G597"/>
    <mergeCell ref="C592:C593"/>
    <mergeCell ref="D592:D593"/>
    <mergeCell ref="E592:E593"/>
    <mergeCell ref="F592:F593"/>
    <mergeCell ref="G592:G593"/>
    <mergeCell ref="H592:H593"/>
    <mergeCell ref="I592:I593"/>
    <mergeCell ref="C581:C582"/>
    <mergeCell ref="D581:D582"/>
    <mergeCell ref="E581:E582"/>
    <mergeCell ref="F581:F582"/>
    <mergeCell ref="G581:G582"/>
    <mergeCell ref="H581:H582"/>
    <mergeCell ref="I581:I582"/>
    <mergeCell ref="C579:C580"/>
    <mergeCell ref="D579:D580"/>
    <mergeCell ref="E579:E580"/>
    <mergeCell ref="F579:F580"/>
    <mergeCell ref="G579:G580"/>
    <mergeCell ref="H579:H580"/>
    <mergeCell ref="I579:I580"/>
    <mergeCell ref="E572:E573"/>
    <mergeCell ref="F572:F573"/>
    <mergeCell ref="G572:G573"/>
    <mergeCell ref="C564:C565"/>
    <mergeCell ref="D564:D565"/>
    <mergeCell ref="E564:E565"/>
    <mergeCell ref="F564:F565"/>
    <mergeCell ref="G564:G565"/>
    <mergeCell ref="H564:H565"/>
    <mergeCell ref="I564:I565"/>
    <mergeCell ref="C562:C563"/>
    <mergeCell ref="D562:D563"/>
    <mergeCell ref="E562:E563"/>
    <mergeCell ref="F562:F563"/>
    <mergeCell ref="G562:G563"/>
    <mergeCell ref="H562:H563"/>
    <mergeCell ref="I562:I563"/>
    <mergeCell ref="H572:H573"/>
    <mergeCell ref="I572:I573"/>
    <mergeCell ref="C556:C557"/>
    <mergeCell ref="D556:D557"/>
    <mergeCell ref="E556:E557"/>
    <mergeCell ref="F556:F557"/>
    <mergeCell ref="G556:G557"/>
    <mergeCell ref="H556:H557"/>
    <mergeCell ref="I556:I557"/>
    <mergeCell ref="C558:C559"/>
    <mergeCell ref="D558:D559"/>
    <mergeCell ref="E558:E559"/>
    <mergeCell ref="F558:F559"/>
    <mergeCell ref="G558:G559"/>
    <mergeCell ref="C554:C555"/>
    <mergeCell ref="D554:D555"/>
    <mergeCell ref="E554:E555"/>
    <mergeCell ref="F554:F555"/>
    <mergeCell ref="G554:G555"/>
    <mergeCell ref="H554:H555"/>
    <mergeCell ref="I554:I555"/>
    <mergeCell ref="E546:E547"/>
    <mergeCell ref="F546:F547"/>
    <mergeCell ref="G546:G547"/>
    <mergeCell ref="H546:H547"/>
    <mergeCell ref="I546:I547"/>
    <mergeCell ref="C540:C541"/>
    <mergeCell ref="D540:D541"/>
    <mergeCell ref="E540:E541"/>
    <mergeCell ref="F540:F541"/>
    <mergeCell ref="G540:G541"/>
    <mergeCell ref="H540:H541"/>
    <mergeCell ref="I540:I541"/>
    <mergeCell ref="C542:C543"/>
    <mergeCell ref="D542:D543"/>
    <mergeCell ref="E542:E543"/>
    <mergeCell ref="F542:F543"/>
    <mergeCell ref="G542:G543"/>
    <mergeCell ref="C537:C539"/>
    <mergeCell ref="D537:D539"/>
    <mergeCell ref="E537:E539"/>
    <mergeCell ref="F537:F539"/>
    <mergeCell ref="G537:G539"/>
    <mergeCell ref="H537:H539"/>
    <mergeCell ref="I537:I539"/>
    <mergeCell ref="C531:C532"/>
    <mergeCell ref="D531:D532"/>
    <mergeCell ref="E531:E532"/>
    <mergeCell ref="F531:F532"/>
    <mergeCell ref="G531:G532"/>
    <mergeCell ref="H531:H532"/>
    <mergeCell ref="I531:I532"/>
    <mergeCell ref="C533:C534"/>
    <mergeCell ref="D533:D534"/>
    <mergeCell ref="E533:E534"/>
    <mergeCell ref="F533:F534"/>
    <mergeCell ref="G533:G534"/>
    <mergeCell ref="H533:H534"/>
    <mergeCell ref="I533:I534"/>
    <mergeCell ref="C535:C536"/>
    <mergeCell ref="D535:D536"/>
    <mergeCell ref="E535:E536"/>
    <mergeCell ref="F535:F536"/>
    <mergeCell ref="G535:G536"/>
    <mergeCell ref="H535:H536"/>
    <mergeCell ref="I535:I536"/>
    <mergeCell ref="C523:C524"/>
    <mergeCell ref="D523:D524"/>
    <mergeCell ref="E523:E524"/>
    <mergeCell ref="F523:F524"/>
    <mergeCell ref="G523:G524"/>
    <mergeCell ref="H523:H524"/>
    <mergeCell ref="I523:I524"/>
    <mergeCell ref="C516:C518"/>
    <mergeCell ref="D516:D518"/>
    <mergeCell ref="E516:E518"/>
    <mergeCell ref="F516:F518"/>
    <mergeCell ref="G516:G518"/>
    <mergeCell ref="H516:H518"/>
    <mergeCell ref="I516:I518"/>
    <mergeCell ref="C510:C511"/>
    <mergeCell ref="D510:D511"/>
    <mergeCell ref="E510:E511"/>
    <mergeCell ref="F510:F511"/>
    <mergeCell ref="G510:G511"/>
    <mergeCell ref="H510:H511"/>
    <mergeCell ref="I510:I511"/>
    <mergeCell ref="C512:C513"/>
    <mergeCell ref="D512:D513"/>
    <mergeCell ref="E512:E513"/>
    <mergeCell ref="F512:F513"/>
    <mergeCell ref="G512:G513"/>
    <mergeCell ref="H512:H513"/>
    <mergeCell ref="I512:I513"/>
    <mergeCell ref="C514:C515"/>
    <mergeCell ref="D514:D515"/>
    <mergeCell ref="E514:E515"/>
    <mergeCell ref="F514:F515"/>
    <mergeCell ref="C502:C503"/>
    <mergeCell ref="D502:D503"/>
    <mergeCell ref="E502:E503"/>
    <mergeCell ref="F502:F503"/>
    <mergeCell ref="G502:G503"/>
    <mergeCell ref="H502:H503"/>
    <mergeCell ref="I502:I503"/>
    <mergeCell ref="C504:C505"/>
    <mergeCell ref="D504:D505"/>
    <mergeCell ref="E504:E505"/>
    <mergeCell ref="F504:F505"/>
    <mergeCell ref="G504:G505"/>
    <mergeCell ref="C500:C501"/>
    <mergeCell ref="D500:D501"/>
    <mergeCell ref="E500:E501"/>
    <mergeCell ref="F500:F501"/>
    <mergeCell ref="G500:G501"/>
    <mergeCell ref="H500:H501"/>
    <mergeCell ref="I500:I501"/>
    <mergeCell ref="G496:G497"/>
    <mergeCell ref="C492:C493"/>
    <mergeCell ref="D492:D493"/>
    <mergeCell ref="E492:E493"/>
    <mergeCell ref="F492:F493"/>
    <mergeCell ref="G492:G493"/>
    <mergeCell ref="H492:H493"/>
    <mergeCell ref="I492:I493"/>
    <mergeCell ref="C484:C487"/>
    <mergeCell ref="D484:D487"/>
    <mergeCell ref="E484:E487"/>
    <mergeCell ref="F484:F487"/>
    <mergeCell ref="G484:G487"/>
    <mergeCell ref="H484:H487"/>
    <mergeCell ref="I484:I487"/>
    <mergeCell ref="H496:H497"/>
    <mergeCell ref="I496:I497"/>
    <mergeCell ref="C482:C483"/>
    <mergeCell ref="D482:D483"/>
    <mergeCell ref="E482:E483"/>
    <mergeCell ref="F482:F483"/>
    <mergeCell ref="G482:G483"/>
    <mergeCell ref="H482:H483"/>
    <mergeCell ref="I482:I483"/>
    <mergeCell ref="C474:C477"/>
    <mergeCell ref="D474:D477"/>
    <mergeCell ref="E474:E477"/>
    <mergeCell ref="F474:F477"/>
    <mergeCell ref="G474:G477"/>
    <mergeCell ref="H474:H477"/>
    <mergeCell ref="I474:I477"/>
    <mergeCell ref="C466:C469"/>
    <mergeCell ref="D466:D469"/>
    <mergeCell ref="E466:E469"/>
    <mergeCell ref="F466:F469"/>
    <mergeCell ref="G466:G469"/>
    <mergeCell ref="H466:H469"/>
    <mergeCell ref="I466:I469"/>
    <mergeCell ref="C470:C471"/>
    <mergeCell ref="D470:D471"/>
    <mergeCell ref="E470:E471"/>
    <mergeCell ref="F470:F471"/>
    <mergeCell ref="G470:G471"/>
    <mergeCell ref="E472:E473"/>
    <mergeCell ref="F472:F473"/>
    <mergeCell ref="G472:G473"/>
    <mergeCell ref="H472:H473"/>
    <mergeCell ref="I472:I473"/>
    <mergeCell ref="C464:C465"/>
    <mergeCell ref="D464:D465"/>
    <mergeCell ref="E464:E465"/>
    <mergeCell ref="F464:F465"/>
    <mergeCell ref="G464:G465"/>
    <mergeCell ref="H464:H465"/>
    <mergeCell ref="I464:I465"/>
    <mergeCell ref="C456:C459"/>
    <mergeCell ref="D456:D459"/>
    <mergeCell ref="E456:E459"/>
    <mergeCell ref="F456:F459"/>
    <mergeCell ref="G456:G459"/>
    <mergeCell ref="H456:H459"/>
    <mergeCell ref="I456:I459"/>
    <mergeCell ref="C460:C461"/>
    <mergeCell ref="D460:D461"/>
    <mergeCell ref="E460:E461"/>
    <mergeCell ref="F460:F461"/>
    <mergeCell ref="G460:G461"/>
    <mergeCell ref="C446:C447"/>
    <mergeCell ref="D446:D447"/>
    <mergeCell ref="E446:E447"/>
    <mergeCell ref="F446:F447"/>
    <mergeCell ref="G446:G447"/>
    <mergeCell ref="H446:H447"/>
    <mergeCell ref="I446:I447"/>
    <mergeCell ref="C448:C449"/>
    <mergeCell ref="D448:D449"/>
    <mergeCell ref="E448:E449"/>
    <mergeCell ref="F448:F449"/>
    <mergeCell ref="G448:G449"/>
    <mergeCell ref="C444:C445"/>
    <mergeCell ref="D444:D445"/>
    <mergeCell ref="E444:E445"/>
    <mergeCell ref="F444:F445"/>
    <mergeCell ref="G444:G445"/>
    <mergeCell ref="H444:H445"/>
    <mergeCell ref="I444:I445"/>
    <mergeCell ref="E436:E437"/>
    <mergeCell ref="F436:F437"/>
    <mergeCell ref="G436:G437"/>
    <mergeCell ref="H436:H437"/>
    <mergeCell ref="I436:I437"/>
    <mergeCell ref="C430:C431"/>
    <mergeCell ref="D430:D431"/>
    <mergeCell ref="E430:E431"/>
    <mergeCell ref="F430:F431"/>
    <mergeCell ref="G430:G431"/>
    <mergeCell ref="H430:H431"/>
    <mergeCell ref="I430:I431"/>
    <mergeCell ref="C432:C433"/>
    <mergeCell ref="D432:D433"/>
    <mergeCell ref="E432:E433"/>
    <mergeCell ref="F432:F433"/>
    <mergeCell ref="G432:G433"/>
    <mergeCell ref="C428:C429"/>
    <mergeCell ref="D428:D429"/>
    <mergeCell ref="E428:E429"/>
    <mergeCell ref="F428:F429"/>
    <mergeCell ref="G428:G429"/>
    <mergeCell ref="H428:H429"/>
    <mergeCell ref="I428:I429"/>
    <mergeCell ref="C422:C423"/>
    <mergeCell ref="D422:D423"/>
    <mergeCell ref="E422:E423"/>
    <mergeCell ref="F422:F423"/>
    <mergeCell ref="G422:G423"/>
    <mergeCell ref="H422:H423"/>
    <mergeCell ref="I422:I423"/>
    <mergeCell ref="C424:C425"/>
    <mergeCell ref="D424:D425"/>
    <mergeCell ref="E424:E425"/>
    <mergeCell ref="F424:F425"/>
    <mergeCell ref="G424:G425"/>
    <mergeCell ref="H424:H425"/>
    <mergeCell ref="I424:I425"/>
    <mergeCell ref="C426:C427"/>
    <mergeCell ref="D426:D427"/>
    <mergeCell ref="E426:E427"/>
    <mergeCell ref="F426:F427"/>
    <mergeCell ref="G426:G427"/>
    <mergeCell ref="H426:H427"/>
    <mergeCell ref="I426:I427"/>
    <mergeCell ref="C414:C415"/>
    <mergeCell ref="D414:D415"/>
    <mergeCell ref="E414:E415"/>
    <mergeCell ref="F414:F415"/>
    <mergeCell ref="G414:G415"/>
    <mergeCell ref="H414:H415"/>
    <mergeCell ref="I414:I415"/>
    <mergeCell ref="C416:C417"/>
    <mergeCell ref="D416:D417"/>
    <mergeCell ref="E416:E417"/>
    <mergeCell ref="F416:F417"/>
    <mergeCell ref="G416:G417"/>
    <mergeCell ref="C412:C413"/>
    <mergeCell ref="D412:D413"/>
    <mergeCell ref="E412:E413"/>
    <mergeCell ref="F412:F413"/>
    <mergeCell ref="G412:G413"/>
    <mergeCell ref="H412:H413"/>
    <mergeCell ref="I412:I413"/>
    <mergeCell ref="H416:H417"/>
    <mergeCell ref="I416:I417"/>
    <mergeCell ref="E404:E405"/>
    <mergeCell ref="F404:F405"/>
    <mergeCell ref="G404:G405"/>
    <mergeCell ref="H404:H405"/>
    <mergeCell ref="I404:I405"/>
    <mergeCell ref="C398:C399"/>
    <mergeCell ref="D398:D399"/>
    <mergeCell ref="E398:E399"/>
    <mergeCell ref="F398:F399"/>
    <mergeCell ref="G398:G399"/>
    <mergeCell ref="H398:H399"/>
    <mergeCell ref="I398:I399"/>
    <mergeCell ref="C400:C401"/>
    <mergeCell ref="D400:D401"/>
    <mergeCell ref="E400:E401"/>
    <mergeCell ref="F400:F401"/>
    <mergeCell ref="G400:G401"/>
    <mergeCell ref="C396:C397"/>
    <mergeCell ref="D396:D397"/>
    <mergeCell ref="E396:E397"/>
    <mergeCell ref="F396:F397"/>
    <mergeCell ref="G396:G397"/>
    <mergeCell ref="H396:H397"/>
    <mergeCell ref="I396:I397"/>
    <mergeCell ref="C388:C389"/>
    <mergeCell ref="D388:D389"/>
    <mergeCell ref="E388:E389"/>
    <mergeCell ref="F388:F389"/>
    <mergeCell ref="G388:G389"/>
    <mergeCell ref="H388:H389"/>
    <mergeCell ref="I388:I389"/>
    <mergeCell ref="C390:C391"/>
    <mergeCell ref="D390:D391"/>
    <mergeCell ref="E390:E391"/>
    <mergeCell ref="F390:F391"/>
    <mergeCell ref="G390:G391"/>
    <mergeCell ref="C380:C381"/>
    <mergeCell ref="D380:D381"/>
    <mergeCell ref="E380:E381"/>
    <mergeCell ref="F380:F381"/>
    <mergeCell ref="G380:G381"/>
    <mergeCell ref="H380:H381"/>
    <mergeCell ref="I380:I381"/>
    <mergeCell ref="C382:C383"/>
    <mergeCell ref="D382:D383"/>
    <mergeCell ref="E382:E383"/>
    <mergeCell ref="F382:F383"/>
    <mergeCell ref="G382:G383"/>
    <mergeCell ref="C378:C379"/>
    <mergeCell ref="D378:D379"/>
    <mergeCell ref="E378:E379"/>
    <mergeCell ref="F378:F379"/>
    <mergeCell ref="G378:G379"/>
    <mergeCell ref="H378:H379"/>
    <mergeCell ref="I378:I379"/>
    <mergeCell ref="E370:E371"/>
    <mergeCell ref="F370:F371"/>
    <mergeCell ref="G370:G371"/>
    <mergeCell ref="H370:H371"/>
    <mergeCell ref="I370:I371"/>
    <mergeCell ref="C364:C365"/>
    <mergeCell ref="D364:D365"/>
    <mergeCell ref="E364:E365"/>
    <mergeCell ref="F364:F365"/>
    <mergeCell ref="G364:G365"/>
    <mergeCell ref="H364:H365"/>
    <mergeCell ref="I364:I365"/>
    <mergeCell ref="C366:C367"/>
    <mergeCell ref="D366:D367"/>
    <mergeCell ref="E366:E367"/>
    <mergeCell ref="F366:F367"/>
    <mergeCell ref="G366:G367"/>
    <mergeCell ref="C362:C363"/>
    <mergeCell ref="D362:D363"/>
    <mergeCell ref="E362:E363"/>
    <mergeCell ref="F362:F363"/>
    <mergeCell ref="G362:G363"/>
    <mergeCell ref="H362:H363"/>
    <mergeCell ref="I362:I363"/>
    <mergeCell ref="C356:C357"/>
    <mergeCell ref="D356:D357"/>
    <mergeCell ref="E356:E357"/>
    <mergeCell ref="F356:F357"/>
    <mergeCell ref="G356:G357"/>
    <mergeCell ref="H356:H357"/>
    <mergeCell ref="I356:I357"/>
    <mergeCell ref="C358:C359"/>
    <mergeCell ref="D358:D359"/>
    <mergeCell ref="E358:E359"/>
    <mergeCell ref="F358:F359"/>
    <mergeCell ref="G358:G359"/>
    <mergeCell ref="C348:C349"/>
    <mergeCell ref="D348:D349"/>
    <mergeCell ref="E348:E349"/>
    <mergeCell ref="F348:F349"/>
    <mergeCell ref="G348:G349"/>
    <mergeCell ref="H348:H349"/>
    <mergeCell ref="I348:I349"/>
    <mergeCell ref="C350:C351"/>
    <mergeCell ref="D350:D351"/>
    <mergeCell ref="E350:E351"/>
    <mergeCell ref="F350:F351"/>
    <mergeCell ref="G350:G351"/>
    <mergeCell ref="C346:C347"/>
    <mergeCell ref="D346:D347"/>
    <mergeCell ref="E346:E347"/>
    <mergeCell ref="F346:F347"/>
    <mergeCell ref="G346:G347"/>
    <mergeCell ref="H346:H347"/>
    <mergeCell ref="I346:I347"/>
    <mergeCell ref="E338:E339"/>
    <mergeCell ref="F338:F339"/>
    <mergeCell ref="G338:G339"/>
    <mergeCell ref="H338:H339"/>
    <mergeCell ref="I338:I339"/>
    <mergeCell ref="C332:C333"/>
    <mergeCell ref="D332:D333"/>
    <mergeCell ref="E332:E333"/>
    <mergeCell ref="F332:F333"/>
    <mergeCell ref="G332:G333"/>
    <mergeCell ref="H332:H333"/>
    <mergeCell ref="I332:I333"/>
    <mergeCell ref="C334:C335"/>
    <mergeCell ref="D334:D335"/>
    <mergeCell ref="E334:E335"/>
    <mergeCell ref="F334:F335"/>
    <mergeCell ref="G334:G335"/>
    <mergeCell ref="C330:C331"/>
    <mergeCell ref="D330:D331"/>
    <mergeCell ref="E330:E331"/>
    <mergeCell ref="F330:F331"/>
    <mergeCell ref="G330:G331"/>
    <mergeCell ref="H330:H331"/>
    <mergeCell ref="I330:I331"/>
    <mergeCell ref="C324:C325"/>
    <mergeCell ref="D324:D325"/>
    <mergeCell ref="E324:E325"/>
    <mergeCell ref="F324:F325"/>
    <mergeCell ref="G324:G325"/>
    <mergeCell ref="H324:H325"/>
    <mergeCell ref="I324:I325"/>
    <mergeCell ref="C326:C327"/>
    <mergeCell ref="D326:D327"/>
    <mergeCell ref="E326:E327"/>
    <mergeCell ref="F326:F327"/>
    <mergeCell ref="G326:G327"/>
    <mergeCell ref="H326:H327"/>
    <mergeCell ref="I326:I327"/>
    <mergeCell ref="C328:C329"/>
    <mergeCell ref="D328:D329"/>
    <mergeCell ref="E328:E329"/>
    <mergeCell ref="F328:F329"/>
    <mergeCell ref="G328:G329"/>
    <mergeCell ref="H328:H329"/>
    <mergeCell ref="I328:I329"/>
    <mergeCell ref="C316:C317"/>
    <mergeCell ref="D316:D317"/>
    <mergeCell ref="E316:E317"/>
    <mergeCell ref="F316:F317"/>
    <mergeCell ref="G316:G317"/>
    <mergeCell ref="H316:H317"/>
    <mergeCell ref="I316:I317"/>
    <mergeCell ref="C318:C319"/>
    <mergeCell ref="D318:D319"/>
    <mergeCell ref="E318:E319"/>
    <mergeCell ref="F318:F319"/>
    <mergeCell ref="G318:G319"/>
    <mergeCell ref="C314:C315"/>
    <mergeCell ref="D314:D315"/>
    <mergeCell ref="E314:E315"/>
    <mergeCell ref="F314:F315"/>
    <mergeCell ref="G314:G315"/>
    <mergeCell ref="H314:H315"/>
    <mergeCell ref="I314:I315"/>
    <mergeCell ref="H318:H319"/>
    <mergeCell ref="I318:I319"/>
    <mergeCell ref="C300:C303"/>
    <mergeCell ref="D300:D303"/>
    <mergeCell ref="E300:E303"/>
    <mergeCell ref="F300:F303"/>
    <mergeCell ref="G300:G303"/>
    <mergeCell ref="H300:H303"/>
    <mergeCell ref="I300:I303"/>
    <mergeCell ref="C304:C305"/>
    <mergeCell ref="D304:D305"/>
    <mergeCell ref="E304:E305"/>
    <mergeCell ref="F304:F305"/>
    <mergeCell ref="G304:G305"/>
    <mergeCell ref="C298:C299"/>
    <mergeCell ref="D298:D299"/>
    <mergeCell ref="E298:E299"/>
    <mergeCell ref="F298:F299"/>
    <mergeCell ref="G298:G299"/>
    <mergeCell ref="H298:H299"/>
    <mergeCell ref="I298:I299"/>
    <mergeCell ref="G294:G295"/>
    <mergeCell ref="C282:C285"/>
    <mergeCell ref="D282:D285"/>
    <mergeCell ref="E282:E285"/>
    <mergeCell ref="F282:F285"/>
    <mergeCell ref="G282:G285"/>
    <mergeCell ref="H282:H285"/>
    <mergeCell ref="I282:I285"/>
    <mergeCell ref="C280:C281"/>
    <mergeCell ref="D280:D281"/>
    <mergeCell ref="E280:E281"/>
    <mergeCell ref="F280:F281"/>
    <mergeCell ref="G280:G281"/>
    <mergeCell ref="H280:H281"/>
    <mergeCell ref="I280:I281"/>
    <mergeCell ref="H294:H295"/>
    <mergeCell ref="I294:I295"/>
    <mergeCell ref="E276:E277"/>
    <mergeCell ref="F276:F277"/>
    <mergeCell ref="G276:G277"/>
    <mergeCell ref="C272:C273"/>
    <mergeCell ref="D272:D273"/>
    <mergeCell ref="E272:E273"/>
    <mergeCell ref="F272:F273"/>
    <mergeCell ref="G272:G273"/>
    <mergeCell ref="H272:H273"/>
    <mergeCell ref="I272:I273"/>
    <mergeCell ref="C262:C265"/>
    <mergeCell ref="D262:D265"/>
    <mergeCell ref="E262:E265"/>
    <mergeCell ref="F262:F265"/>
    <mergeCell ref="G262:G265"/>
    <mergeCell ref="H262:H265"/>
    <mergeCell ref="I262:I265"/>
    <mergeCell ref="C266:C267"/>
    <mergeCell ref="D266:D267"/>
    <mergeCell ref="E266:E267"/>
    <mergeCell ref="F266:F267"/>
    <mergeCell ref="G266:G267"/>
    <mergeCell ref="C274:C275"/>
    <mergeCell ref="D274:D275"/>
    <mergeCell ref="E274:E275"/>
    <mergeCell ref="F274:F275"/>
    <mergeCell ref="G274:G275"/>
    <mergeCell ref="H274:H275"/>
    <mergeCell ref="I274:I275"/>
    <mergeCell ref="C276:C277"/>
    <mergeCell ref="D276:D277"/>
    <mergeCell ref="C260:C261"/>
    <mergeCell ref="D260:D261"/>
    <mergeCell ref="E260:E261"/>
    <mergeCell ref="F260:F261"/>
    <mergeCell ref="G260:G261"/>
    <mergeCell ref="H260:H261"/>
    <mergeCell ref="I260:I261"/>
    <mergeCell ref="C252:C253"/>
    <mergeCell ref="D252:D253"/>
    <mergeCell ref="E252:E253"/>
    <mergeCell ref="F252:F253"/>
    <mergeCell ref="G252:G253"/>
    <mergeCell ref="H252:H253"/>
    <mergeCell ref="I252:I253"/>
    <mergeCell ref="C254:C255"/>
    <mergeCell ref="D254:D255"/>
    <mergeCell ref="E254:E255"/>
    <mergeCell ref="F254:F255"/>
    <mergeCell ref="G254:G255"/>
    <mergeCell ref="H254:H255"/>
    <mergeCell ref="I254:I255"/>
    <mergeCell ref="C256:C259"/>
    <mergeCell ref="D256:D259"/>
    <mergeCell ref="E256:E259"/>
    <mergeCell ref="F256:F259"/>
    <mergeCell ref="G256:G259"/>
    <mergeCell ref="H256:H259"/>
    <mergeCell ref="I256:I259"/>
    <mergeCell ref="C244:C245"/>
    <mergeCell ref="D244:D245"/>
    <mergeCell ref="E244:E245"/>
    <mergeCell ref="F244:F245"/>
    <mergeCell ref="G244:G245"/>
    <mergeCell ref="H244:H245"/>
    <mergeCell ref="I244:I245"/>
    <mergeCell ref="C246:C247"/>
    <mergeCell ref="D246:D247"/>
    <mergeCell ref="E246:E247"/>
    <mergeCell ref="F246:F247"/>
    <mergeCell ref="G246:G247"/>
    <mergeCell ref="C242:C243"/>
    <mergeCell ref="D242:D243"/>
    <mergeCell ref="E242:E243"/>
    <mergeCell ref="F242:F243"/>
    <mergeCell ref="G242:G243"/>
    <mergeCell ref="H242:H243"/>
    <mergeCell ref="I242:I243"/>
    <mergeCell ref="H246:H247"/>
    <mergeCell ref="I246:I247"/>
    <mergeCell ref="E234:E235"/>
    <mergeCell ref="F234:F235"/>
    <mergeCell ref="G234:G235"/>
    <mergeCell ref="H234:H235"/>
    <mergeCell ref="I234:I235"/>
    <mergeCell ref="C228:C229"/>
    <mergeCell ref="D228:D229"/>
    <mergeCell ref="E228:E229"/>
    <mergeCell ref="F228:F229"/>
    <mergeCell ref="G228:G229"/>
    <mergeCell ref="H228:H229"/>
    <mergeCell ref="I228:I229"/>
    <mergeCell ref="C230:C231"/>
    <mergeCell ref="D230:D231"/>
    <mergeCell ref="E230:E231"/>
    <mergeCell ref="F230:F231"/>
    <mergeCell ref="G230:G231"/>
    <mergeCell ref="C226:C227"/>
    <mergeCell ref="D226:D227"/>
    <mergeCell ref="E226:E227"/>
    <mergeCell ref="F226:F227"/>
    <mergeCell ref="G226:G227"/>
    <mergeCell ref="H226:H227"/>
    <mergeCell ref="I226:I227"/>
    <mergeCell ref="C220:C221"/>
    <mergeCell ref="D220:D221"/>
    <mergeCell ref="E220:E221"/>
    <mergeCell ref="F220:F221"/>
    <mergeCell ref="G220:G221"/>
    <mergeCell ref="H220:H221"/>
    <mergeCell ref="I220:I221"/>
    <mergeCell ref="C222:C223"/>
    <mergeCell ref="D222:D223"/>
    <mergeCell ref="E222:E223"/>
    <mergeCell ref="F222:F223"/>
    <mergeCell ref="G222:G223"/>
    <mergeCell ref="H222:H223"/>
    <mergeCell ref="I222:I223"/>
    <mergeCell ref="C224:C225"/>
    <mergeCell ref="D224:D225"/>
    <mergeCell ref="E224:E225"/>
    <mergeCell ref="F224:F225"/>
    <mergeCell ref="G224:G225"/>
    <mergeCell ref="H224:H225"/>
    <mergeCell ref="I224:I225"/>
    <mergeCell ref="C210:C213"/>
    <mergeCell ref="D210:D213"/>
    <mergeCell ref="E210:E213"/>
    <mergeCell ref="F210:F213"/>
    <mergeCell ref="G210:G213"/>
    <mergeCell ref="H210:H213"/>
    <mergeCell ref="I210:I213"/>
    <mergeCell ref="C208:C209"/>
    <mergeCell ref="D208:D209"/>
    <mergeCell ref="E208:E209"/>
    <mergeCell ref="F208:F209"/>
    <mergeCell ref="G208:G209"/>
    <mergeCell ref="H208:H209"/>
    <mergeCell ref="I208:I209"/>
    <mergeCell ref="C202:C203"/>
    <mergeCell ref="D202:D203"/>
    <mergeCell ref="E202:E203"/>
    <mergeCell ref="F202:F203"/>
    <mergeCell ref="G202:G203"/>
    <mergeCell ref="H202:H203"/>
    <mergeCell ref="I202:I203"/>
    <mergeCell ref="C204:C205"/>
    <mergeCell ref="D204:D205"/>
    <mergeCell ref="E204:E205"/>
    <mergeCell ref="F204:F205"/>
    <mergeCell ref="G204:G205"/>
    <mergeCell ref="C194:C195"/>
    <mergeCell ref="D194:D195"/>
    <mergeCell ref="E194:E195"/>
    <mergeCell ref="F194:F195"/>
    <mergeCell ref="G194:G195"/>
    <mergeCell ref="H194:H195"/>
    <mergeCell ref="I194:I195"/>
    <mergeCell ref="C196:C197"/>
    <mergeCell ref="D196:D197"/>
    <mergeCell ref="E196:E197"/>
    <mergeCell ref="F196:F197"/>
    <mergeCell ref="G196:G197"/>
    <mergeCell ref="C192:C193"/>
    <mergeCell ref="D192:D193"/>
    <mergeCell ref="E192:E193"/>
    <mergeCell ref="F192:F193"/>
    <mergeCell ref="G192:G193"/>
    <mergeCell ref="H192:H193"/>
    <mergeCell ref="I192:I193"/>
    <mergeCell ref="E184:E185"/>
    <mergeCell ref="F184:F185"/>
    <mergeCell ref="G184:G185"/>
    <mergeCell ref="H184:H185"/>
    <mergeCell ref="I184:I185"/>
    <mergeCell ref="C178:C179"/>
    <mergeCell ref="D178:D179"/>
    <mergeCell ref="E178:E179"/>
    <mergeCell ref="F178:F179"/>
    <mergeCell ref="G178:G179"/>
    <mergeCell ref="H178:H179"/>
    <mergeCell ref="I178:I179"/>
    <mergeCell ref="C180:C181"/>
    <mergeCell ref="D180:D181"/>
    <mergeCell ref="E180:E181"/>
    <mergeCell ref="F180:F181"/>
    <mergeCell ref="G180:G181"/>
    <mergeCell ref="C176:C177"/>
    <mergeCell ref="D176:D177"/>
    <mergeCell ref="E176:E177"/>
    <mergeCell ref="F176:F177"/>
    <mergeCell ref="G176:G177"/>
    <mergeCell ref="H176:H177"/>
    <mergeCell ref="I176:I177"/>
    <mergeCell ref="C170:C171"/>
    <mergeCell ref="D170:D171"/>
    <mergeCell ref="E170:E171"/>
    <mergeCell ref="F170:F171"/>
    <mergeCell ref="G170:G171"/>
    <mergeCell ref="H170:H171"/>
    <mergeCell ref="I170:I171"/>
    <mergeCell ref="C172:C173"/>
    <mergeCell ref="D172:D173"/>
    <mergeCell ref="E172:E173"/>
    <mergeCell ref="F172:F173"/>
    <mergeCell ref="G172:G173"/>
    <mergeCell ref="C162:C163"/>
    <mergeCell ref="D162:D163"/>
    <mergeCell ref="E162:E163"/>
    <mergeCell ref="F162:F163"/>
    <mergeCell ref="G162:G163"/>
    <mergeCell ref="H162:H163"/>
    <mergeCell ref="I162:I163"/>
    <mergeCell ref="C164:C165"/>
    <mergeCell ref="D164:D165"/>
    <mergeCell ref="E164:E165"/>
    <mergeCell ref="F164:F165"/>
    <mergeCell ref="G164:G165"/>
    <mergeCell ref="C160:C161"/>
    <mergeCell ref="D160:D161"/>
    <mergeCell ref="E160:E161"/>
    <mergeCell ref="F160:F161"/>
    <mergeCell ref="G160:G161"/>
    <mergeCell ref="H160:H161"/>
    <mergeCell ref="I160:I161"/>
    <mergeCell ref="E152:E153"/>
    <mergeCell ref="F152:F153"/>
    <mergeCell ref="G152:G153"/>
    <mergeCell ref="H152:H153"/>
    <mergeCell ref="I152:I153"/>
    <mergeCell ref="C146:C147"/>
    <mergeCell ref="D146:D147"/>
    <mergeCell ref="E146:E147"/>
    <mergeCell ref="F146:F147"/>
    <mergeCell ref="G146:G147"/>
    <mergeCell ref="H146:H147"/>
    <mergeCell ref="I146:I147"/>
    <mergeCell ref="C148:C149"/>
    <mergeCell ref="D148:D149"/>
    <mergeCell ref="E148:E149"/>
    <mergeCell ref="F148:F149"/>
    <mergeCell ref="G148:G149"/>
    <mergeCell ref="C144:C145"/>
    <mergeCell ref="D144:D145"/>
    <mergeCell ref="E144:E145"/>
    <mergeCell ref="F144:F145"/>
    <mergeCell ref="G144:G145"/>
    <mergeCell ref="H144:H145"/>
    <mergeCell ref="I144:I145"/>
    <mergeCell ref="C138:C139"/>
    <mergeCell ref="D138:D139"/>
    <mergeCell ref="E138:E139"/>
    <mergeCell ref="F138:F139"/>
    <mergeCell ref="G138:G139"/>
    <mergeCell ref="H138:H139"/>
    <mergeCell ref="I138:I139"/>
    <mergeCell ref="C140:C141"/>
    <mergeCell ref="D140:D141"/>
    <mergeCell ref="E140:E141"/>
    <mergeCell ref="F140:F141"/>
    <mergeCell ref="G140:G141"/>
    <mergeCell ref="H140:H141"/>
    <mergeCell ref="I140:I141"/>
    <mergeCell ref="C142:C143"/>
    <mergeCell ref="D142:D143"/>
    <mergeCell ref="E142:E143"/>
    <mergeCell ref="F142:F143"/>
    <mergeCell ref="G142:G143"/>
    <mergeCell ref="H142:H143"/>
    <mergeCell ref="I142:I143"/>
    <mergeCell ref="C130:C131"/>
    <mergeCell ref="D130:D131"/>
    <mergeCell ref="E130:E131"/>
    <mergeCell ref="F130:F131"/>
    <mergeCell ref="G130:G131"/>
    <mergeCell ref="H130:H131"/>
    <mergeCell ref="I130:I131"/>
    <mergeCell ref="C132:C133"/>
    <mergeCell ref="D132:D133"/>
    <mergeCell ref="E132:E133"/>
    <mergeCell ref="F132:F133"/>
    <mergeCell ref="G132:G133"/>
    <mergeCell ref="C128:C129"/>
    <mergeCell ref="D128:D129"/>
    <mergeCell ref="E128:E129"/>
    <mergeCell ref="F128:F129"/>
    <mergeCell ref="G128:G129"/>
    <mergeCell ref="H128:H129"/>
    <mergeCell ref="I128:I129"/>
    <mergeCell ref="H132:H133"/>
    <mergeCell ref="I132:I133"/>
    <mergeCell ref="E120:E121"/>
    <mergeCell ref="F120:F121"/>
    <mergeCell ref="G120:G121"/>
    <mergeCell ref="H120:H121"/>
    <mergeCell ref="I120:I121"/>
    <mergeCell ref="C114:C115"/>
    <mergeCell ref="D114:D115"/>
    <mergeCell ref="E114:E115"/>
    <mergeCell ref="F114:F115"/>
    <mergeCell ref="G114:G115"/>
    <mergeCell ref="H114:H115"/>
    <mergeCell ref="I114:I115"/>
    <mergeCell ref="C116:C117"/>
    <mergeCell ref="D116:D117"/>
    <mergeCell ref="E116:E117"/>
    <mergeCell ref="F116:F117"/>
    <mergeCell ref="G116:G117"/>
    <mergeCell ref="C100:C101"/>
    <mergeCell ref="D100:D101"/>
    <mergeCell ref="E100:E101"/>
    <mergeCell ref="F100:F101"/>
    <mergeCell ref="G100:G101"/>
    <mergeCell ref="H100:H101"/>
    <mergeCell ref="I100:I101"/>
    <mergeCell ref="C102:C103"/>
    <mergeCell ref="D102:D103"/>
    <mergeCell ref="E102:E103"/>
    <mergeCell ref="F102:F103"/>
    <mergeCell ref="G102:G103"/>
    <mergeCell ref="C98:C99"/>
    <mergeCell ref="D98:D99"/>
    <mergeCell ref="E98:E99"/>
    <mergeCell ref="F98:F99"/>
    <mergeCell ref="G98:G99"/>
    <mergeCell ref="H98:H99"/>
    <mergeCell ref="I98:I99"/>
    <mergeCell ref="E90:E91"/>
    <mergeCell ref="F90:F91"/>
    <mergeCell ref="G90:G91"/>
    <mergeCell ref="H90:H91"/>
    <mergeCell ref="I90:I91"/>
    <mergeCell ref="C84:C85"/>
    <mergeCell ref="D84:D85"/>
    <mergeCell ref="E84:E85"/>
    <mergeCell ref="F84:F85"/>
    <mergeCell ref="G84:G85"/>
    <mergeCell ref="H84:H85"/>
    <mergeCell ref="I84:I85"/>
    <mergeCell ref="C86:C87"/>
    <mergeCell ref="D86:D87"/>
    <mergeCell ref="E86:E87"/>
    <mergeCell ref="F86:F87"/>
    <mergeCell ref="G86:G87"/>
    <mergeCell ref="C82:C83"/>
    <mergeCell ref="D82:D83"/>
    <mergeCell ref="E82:E83"/>
    <mergeCell ref="F82:F83"/>
    <mergeCell ref="G82:G83"/>
    <mergeCell ref="H82:H83"/>
    <mergeCell ref="I82:I83"/>
    <mergeCell ref="C76:C77"/>
    <mergeCell ref="D76:D77"/>
    <mergeCell ref="E76:E77"/>
    <mergeCell ref="F76:F77"/>
    <mergeCell ref="G76:G77"/>
    <mergeCell ref="H76:H77"/>
    <mergeCell ref="I76:I77"/>
    <mergeCell ref="C78:C79"/>
    <mergeCell ref="D78:D79"/>
    <mergeCell ref="E78:E79"/>
    <mergeCell ref="F78:F79"/>
    <mergeCell ref="G78:G79"/>
    <mergeCell ref="C72:C73"/>
    <mergeCell ref="D72:D73"/>
    <mergeCell ref="E72:E73"/>
    <mergeCell ref="F72:F73"/>
    <mergeCell ref="G72:G73"/>
    <mergeCell ref="C60:C61"/>
    <mergeCell ref="D60:D61"/>
    <mergeCell ref="E60:E61"/>
    <mergeCell ref="F60:F61"/>
    <mergeCell ref="G60:G61"/>
    <mergeCell ref="H60:H61"/>
    <mergeCell ref="I60:I61"/>
    <mergeCell ref="C62:C63"/>
    <mergeCell ref="D62:D63"/>
    <mergeCell ref="E62:E63"/>
    <mergeCell ref="F62:F63"/>
    <mergeCell ref="G62:G63"/>
    <mergeCell ref="H62:H63"/>
    <mergeCell ref="I62:I63"/>
    <mergeCell ref="C64:C65"/>
    <mergeCell ref="D64:D65"/>
    <mergeCell ref="E64:E65"/>
    <mergeCell ref="F64:F65"/>
    <mergeCell ref="G64:G65"/>
    <mergeCell ref="H64:H65"/>
    <mergeCell ref="I64:I65"/>
    <mergeCell ref="E51:E54"/>
    <mergeCell ref="F51:F54"/>
    <mergeCell ref="G51:G54"/>
    <mergeCell ref="H51:H54"/>
    <mergeCell ref="I51:I54"/>
    <mergeCell ref="C55:C57"/>
    <mergeCell ref="D55:D57"/>
    <mergeCell ref="E55:E57"/>
    <mergeCell ref="F55:F57"/>
    <mergeCell ref="G55:G57"/>
    <mergeCell ref="C49:C50"/>
    <mergeCell ref="D49:D50"/>
    <mergeCell ref="E49:E50"/>
    <mergeCell ref="F49:F50"/>
    <mergeCell ref="G49:G50"/>
    <mergeCell ref="H49:H50"/>
    <mergeCell ref="I49:I50"/>
    <mergeCell ref="H55:H57"/>
    <mergeCell ref="I55:I57"/>
    <mergeCell ref="A904:M904"/>
    <mergeCell ref="B800:J800"/>
    <mergeCell ref="B805:J805"/>
    <mergeCell ref="B832:J832"/>
    <mergeCell ref="B823:J823"/>
    <mergeCell ref="B817:J817"/>
    <mergeCell ref="B851:J851"/>
    <mergeCell ref="B871:J871"/>
    <mergeCell ref="B878:J878"/>
    <mergeCell ref="B876:J876"/>
    <mergeCell ref="B880:J880"/>
    <mergeCell ref="B898:J898"/>
    <mergeCell ref="B903:J903"/>
    <mergeCell ref="B900:J900"/>
    <mergeCell ref="A2:M2"/>
    <mergeCell ref="I5:I6"/>
    <mergeCell ref="J5:J6"/>
    <mergeCell ref="K5:M5"/>
    <mergeCell ref="A4:A6"/>
    <mergeCell ref="B4:B6"/>
    <mergeCell ref="C4:C6"/>
    <mergeCell ref="D4:D6"/>
    <mergeCell ref="E4:I4"/>
    <mergeCell ref="J4:M4"/>
    <mergeCell ref="E5:E6"/>
    <mergeCell ref="F5:F6"/>
    <mergeCell ref="G5:G6"/>
    <mergeCell ref="H5:H6"/>
    <mergeCell ref="B720:J720"/>
    <mergeCell ref="B722:J722"/>
    <mergeCell ref="B788:J788"/>
    <mergeCell ref="B8:J8"/>
    <mergeCell ref="B618:J618"/>
    <mergeCell ref="B676:J676"/>
    <mergeCell ref="B38:J38"/>
    <mergeCell ref="B98:B99"/>
    <mergeCell ref="B100:B101"/>
    <mergeCell ref="B102:B103"/>
    <mergeCell ref="B104:B105"/>
    <mergeCell ref="A92:A93"/>
    <mergeCell ref="A94:A95"/>
    <mergeCell ref="A96:A97"/>
    <mergeCell ref="A98:A99"/>
    <mergeCell ref="A100:A101"/>
    <mergeCell ref="A102:A103"/>
    <mergeCell ref="A104:A105"/>
    <mergeCell ref="A106:A109"/>
    <mergeCell ref="B110:B111"/>
    <mergeCell ref="B112:B113"/>
    <mergeCell ref="B114:B115"/>
    <mergeCell ref="B116:B117"/>
    <mergeCell ref="B118:B119"/>
    <mergeCell ref="B120:B121"/>
    <mergeCell ref="B122:B123"/>
    <mergeCell ref="B124:B125"/>
    <mergeCell ref="B126:B127"/>
    <mergeCell ref="B128:B129"/>
    <mergeCell ref="B130:B131"/>
    <mergeCell ref="B132:B133"/>
    <mergeCell ref="A132:A133"/>
    <mergeCell ref="A130:A131"/>
    <mergeCell ref="C51:C54"/>
    <mergeCell ref="D51:D54"/>
    <mergeCell ref="A128:A129"/>
    <mergeCell ref="A126:A127"/>
    <mergeCell ref="A124:A125"/>
    <mergeCell ref="A122:A123"/>
    <mergeCell ref="A120:A121"/>
    <mergeCell ref="A118:A119"/>
    <mergeCell ref="A116:A117"/>
    <mergeCell ref="A114:A115"/>
    <mergeCell ref="A112:A113"/>
    <mergeCell ref="A110:A111"/>
    <mergeCell ref="B134:B135"/>
    <mergeCell ref="A134:A135"/>
    <mergeCell ref="B136:B137"/>
    <mergeCell ref="B138:B139"/>
    <mergeCell ref="B140:B141"/>
    <mergeCell ref="B142:B143"/>
    <mergeCell ref="B144:B145"/>
    <mergeCell ref="B146:B147"/>
    <mergeCell ref="B148:B149"/>
    <mergeCell ref="B150:B151"/>
    <mergeCell ref="B152:B153"/>
    <mergeCell ref="B154:B155"/>
    <mergeCell ref="B156:B157"/>
    <mergeCell ref="B158:B159"/>
    <mergeCell ref="A136:A137"/>
    <mergeCell ref="A138:A139"/>
    <mergeCell ref="A140:A141"/>
    <mergeCell ref="A142:A143"/>
    <mergeCell ref="A144:A145"/>
    <mergeCell ref="A146:A147"/>
    <mergeCell ref="A148:A149"/>
    <mergeCell ref="A150:A151"/>
    <mergeCell ref="A152:A153"/>
    <mergeCell ref="A154:A155"/>
    <mergeCell ref="A156:A157"/>
    <mergeCell ref="A158:A159"/>
    <mergeCell ref="A160:A161"/>
    <mergeCell ref="A162:A163"/>
    <mergeCell ref="A164:A165"/>
    <mergeCell ref="A166:A167"/>
    <mergeCell ref="B160:B161"/>
    <mergeCell ref="B162:B163"/>
    <mergeCell ref="B164:B165"/>
    <mergeCell ref="B166:B167"/>
    <mergeCell ref="A168:A169"/>
    <mergeCell ref="A170:A171"/>
    <mergeCell ref="A172:A173"/>
    <mergeCell ref="A174:A175"/>
    <mergeCell ref="B168:B169"/>
    <mergeCell ref="B170:B171"/>
    <mergeCell ref="B172:B173"/>
    <mergeCell ref="B174:B175"/>
    <mergeCell ref="A176:A177"/>
    <mergeCell ref="A178:A179"/>
    <mergeCell ref="A180:A181"/>
    <mergeCell ref="A182:A183"/>
    <mergeCell ref="A184:A185"/>
    <mergeCell ref="B176:B177"/>
    <mergeCell ref="B178:B179"/>
    <mergeCell ref="B180:B181"/>
    <mergeCell ref="B182:B183"/>
    <mergeCell ref="B184:B185"/>
    <mergeCell ref="A186:A187"/>
    <mergeCell ref="A188:A189"/>
    <mergeCell ref="A190:A191"/>
    <mergeCell ref="A192:A193"/>
    <mergeCell ref="A194:A195"/>
    <mergeCell ref="B186:B187"/>
    <mergeCell ref="B188:B189"/>
    <mergeCell ref="B190:B191"/>
    <mergeCell ref="B192:B193"/>
    <mergeCell ref="B194:B195"/>
    <mergeCell ref="A196:A197"/>
    <mergeCell ref="A198:A199"/>
    <mergeCell ref="A200:A201"/>
    <mergeCell ref="A202:A203"/>
    <mergeCell ref="A204:A205"/>
    <mergeCell ref="B196:B197"/>
    <mergeCell ref="B198:B199"/>
    <mergeCell ref="B200:B201"/>
    <mergeCell ref="B202:B203"/>
    <mergeCell ref="B204:B205"/>
    <mergeCell ref="A206:A207"/>
    <mergeCell ref="A208:A209"/>
    <mergeCell ref="A210:A211"/>
    <mergeCell ref="A212:A213"/>
    <mergeCell ref="A214:A215"/>
    <mergeCell ref="B206:B207"/>
    <mergeCell ref="B208:B209"/>
    <mergeCell ref="B210:B211"/>
    <mergeCell ref="B212:B213"/>
    <mergeCell ref="B214:B215"/>
    <mergeCell ref="A216:A217"/>
    <mergeCell ref="A218:A219"/>
    <mergeCell ref="A220:A221"/>
    <mergeCell ref="A222:A223"/>
    <mergeCell ref="B216:B217"/>
    <mergeCell ref="B218:B219"/>
    <mergeCell ref="B220:B221"/>
    <mergeCell ref="B222:B223"/>
    <mergeCell ref="A224:A225"/>
    <mergeCell ref="A226:A227"/>
    <mergeCell ref="A228:A229"/>
    <mergeCell ref="A230:A231"/>
    <mergeCell ref="B224:B225"/>
    <mergeCell ref="B226:B227"/>
    <mergeCell ref="B228:B229"/>
    <mergeCell ref="B230:B231"/>
    <mergeCell ref="A232:A233"/>
    <mergeCell ref="A234:A235"/>
    <mergeCell ref="A236:A237"/>
    <mergeCell ref="A238:A239"/>
    <mergeCell ref="A240:A241"/>
    <mergeCell ref="B232:B233"/>
    <mergeCell ref="B234:B235"/>
    <mergeCell ref="B236:B237"/>
    <mergeCell ref="B238:B239"/>
    <mergeCell ref="B240:B241"/>
    <mergeCell ref="A242:A243"/>
    <mergeCell ref="A244:A245"/>
    <mergeCell ref="A246:A247"/>
    <mergeCell ref="A248:A249"/>
    <mergeCell ref="A250:A251"/>
    <mergeCell ref="B242:B243"/>
    <mergeCell ref="B244:B245"/>
    <mergeCell ref="B246:B247"/>
    <mergeCell ref="B248:B249"/>
    <mergeCell ref="B250:B251"/>
    <mergeCell ref="A252:A253"/>
    <mergeCell ref="A254:A255"/>
    <mergeCell ref="B252:B253"/>
    <mergeCell ref="B254:B255"/>
    <mergeCell ref="B256:B259"/>
    <mergeCell ref="A256:A259"/>
    <mergeCell ref="B260:B261"/>
    <mergeCell ref="A260:A261"/>
    <mergeCell ref="B262:B265"/>
    <mergeCell ref="A262:A265"/>
    <mergeCell ref="B266:B267"/>
    <mergeCell ref="A266:A267"/>
    <mergeCell ref="B268:B271"/>
    <mergeCell ref="A268:A271"/>
    <mergeCell ref="A272:A273"/>
    <mergeCell ref="B272:B273"/>
    <mergeCell ref="A274:A275"/>
    <mergeCell ref="A276:A277"/>
    <mergeCell ref="A278:A279"/>
    <mergeCell ref="A280:A281"/>
    <mergeCell ref="B274:B275"/>
    <mergeCell ref="B276:B277"/>
    <mergeCell ref="B278:B279"/>
    <mergeCell ref="B280:B281"/>
    <mergeCell ref="B282:B285"/>
    <mergeCell ref="A282:A285"/>
    <mergeCell ref="B286:B287"/>
    <mergeCell ref="B288:B289"/>
    <mergeCell ref="A286:A287"/>
    <mergeCell ref="A288:A289"/>
    <mergeCell ref="B290:B293"/>
    <mergeCell ref="A290:A293"/>
    <mergeCell ref="B300:B303"/>
    <mergeCell ref="A300:A303"/>
    <mergeCell ref="A294:A295"/>
    <mergeCell ref="A296:A297"/>
    <mergeCell ref="A298:A299"/>
    <mergeCell ref="B294:B295"/>
    <mergeCell ref="B296:B297"/>
    <mergeCell ref="B298:B299"/>
    <mergeCell ref="A304:A305"/>
    <mergeCell ref="A306:A307"/>
    <mergeCell ref="A308:A309"/>
    <mergeCell ref="A310:A311"/>
    <mergeCell ref="A312:A313"/>
    <mergeCell ref="A314:A315"/>
    <mergeCell ref="A316:A317"/>
    <mergeCell ref="A318:A319"/>
    <mergeCell ref="A320:A321"/>
    <mergeCell ref="A322:A323"/>
    <mergeCell ref="A324:A325"/>
    <mergeCell ref="A326:A327"/>
    <mergeCell ref="A328:A329"/>
    <mergeCell ref="A330:A331"/>
    <mergeCell ref="A332:A333"/>
    <mergeCell ref="A334:A335"/>
    <mergeCell ref="A336:A337"/>
    <mergeCell ref="B304:B305"/>
    <mergeCell ref="B306:B307"/>
    <mergeCell ref="B308:B309"/>
    <mergeCell ref="B310:B311"/>
    <mergeCell ref="B312:B313"/>
    <mergeCell ref="B314:B315"/>
    <mergeCell ref="B316:B317"/>
    <mergeCell ref="B318:B319"/>
    <mergeCell ref="B320:B321"/>
    <mergeCell ref="B322:B323"/>
    <mergeCell ref="B324:B325"/>
    <mergeCell ref="B326:B327"/>
    <mergeCell ref="B328:B329"/>
    <mergeCell ref="B330:B331"/>
    <mergeCell ref="B332:B333"/>
    <mergeCell ref="B334:B335"/>
    <mergeCell ref="B336:B337"/>
    <mergeCell ref="B338:B339"/>
    <mergeCell ref="B340:B341"/>
    <mergeCell ref="B342:B343"/>
    <mergeCell ref="B344:B345"/>
    <mergeCell ref="B346:B347"/>
    <mergeCell ref="B348:B349"/>
    <mergeCell ref="B350:B351"/>
    <mergeCell ref="B352:B353"/>
    <mergeCell ref="B354:B355"/>
    <mergeCell ref="B356:B357"/>
    <mergeCell ref="B358:B359"/>
    <mergeCell ref="B360:B361"/>
    <mergeCell ref="B362:B363"/>
    <mergeCell ref="B364:B365"/>
    <mergeCell ref="B366:B367"/>
    <mergeCell ref="A368:A369"/>
    <mergeCell ref="A370:A371"/>
    <mergeCell ref="A338:A339"/>
    <mergeCell ref="A340:A341"/>
    <mergeCell ref="A342:A343"/>
    <mergeCell ref="A344:A345"/>
    <mergeCell ref="A346:A347"/>
    <mergeCell ref="A348:A349"/>
    <mergeCell ref="A350:A351"/>
    <mergeCell ref="A352:A353"/>
    <mergeCell ref="A354:A355"/>
    <mergeCell ref="A356:A357"/>
    <mergeCell ref="A358:A359"/>
    <mergeCell ref="A360:A361"/>
    <mergeCell ref="A362:A363"/>
    <mergeCell ref="A364:A365"/>
    <mergeCell ref="A366:A367"/>
    <mergeCell ref="A372:A373"/>
    <mergeCell ref="A374:A375"/>
    <mergeCell ref="A376:A377"/>
    <mergeCell ref="A378:A379"/>
    <mergeCell ref="A380:A381"/>
    <mergeCell ref="A382:A383"/>
    <mergeCell ref="B368:B369"/>
    <mergeCell ref="B370:B371"/>
    <mergeCell ref="B372:B373"/>
    <mergeCell ref="B374:B375"/>
    <mergeCell ref="B376:B377"/>
    <mergeCell ref="B378:B379"/>
    <mergeCell ref="B380:B381"/>
    <mergeCell ref="B382:B383"/>
    <mergeCell ref="A384:A385"/>
    <mergeCell ref="B384:B385"/>
    <mergeCell ref="B392:B395"/>
    <mergeCell ref="A392:A395"/>
    <mergeCell ref="A386:A387"/>
    <mergeCell ref="A388:A389"/>
    <mergeCell ref="A390:A391"/>
    <mergeCell ref="B386:B387"/>
    <mergeCell ref="B388:B389"/>
    <mergeCell ref="B390:B391"/>
    <mergeCell ref="A396:A397"/>
    <mergeCell ref="A398:A399"/>
    <mergeCell ref="A400:A401"/>
    <mergeCell ref="A402:A403"/>
    <mergeCell ref="A404:A405"/>
    <mergeCell ref="A406:A407"/>
    <mergeCell ref="A408:A409"/>
    <mergeCell ref="A410:A411"/>
    <mergeCell ref="A412:A413"/>
    <mergeCell ref="A414:A415"/>
    <mergeCell ref="B396:B397"/>
    <mergeCell ref="B398:B399"/>
    <mergeCell ref="B400:B401"/>
    <mergeCell ref="B402:B403"/>
    <mergeCell ref="B404:B405"/>
    <mergeCell ref="B406:B407"/>
    <mergeCell ref="B408:B409"/>
    <mergeCell ref="B410:B411"/>
    <mergeCell ref="B412:B413"/>
    <mergeCell ref="B414:B415"/>
    <mergeCell ref="A416:A417"/>
    <mergeCell ref="A418:A419"/>
    <mergeCell ref="A420:A421"/>
    <mergeCell ref="A422:A423"/>
    <mergeCell ref="A424:A425"/>
    <mergeCell ref="A426:A427"/>
    <mergeCell ref="A428:A429"/>
    <mergeCell ref="A430:A431"/>
    <mergeCell ref="A432:A433"/>
    <mergeCell ref="A434:A435"/>
    <mergeCell ref="A436:A437"/>
    <mergeCell ref="A438:A439"/>
    <mergeCell ref="B416:B417"/>
    <mergeCell ref="B418:B419"/>
    <mergeCell ref="B420:B421"/>
    <mergeCell ref="B422:B423"/>
    <mergeCell ref="B424:B425"/>
    <mergeCell ref="B426:B427"/>
    <mergeCell ref="B428:B429"/>
    <mergeCell ref="B430:B431"/>
    <mergeCell ref="B432:B433"/>
    <mergeCell ref="B434:B435"/>
    <mergeCell ref="B436:B437"/>
    <mergeCell ref="B438:B439"/>
    <mergeCell ref="A440:A441"/>
    <mergeCell ref="B440:B441"/>
    <mergeCell ref="A442:A443"/>
    <mergeCell ref="A444:A445"/>
    <mergeCell ref="A446:A447"/>
    <mergeCell ref="A448:A449"/>
    <mergeCell ref="A450:A451"/>
    <mergeCell ref="A452:A453"/>
    <mergeCell ref="A454:A455"/>
    <mergeCell ref="B442:B443"/>
    <mergeCell ref="B444:B445"/>
    <mergeCell ref="B446:B447"/>
    <mergeCell ref="B448:B449"/>
    <mergeCell ref="B450:B451"/>
    <mergeCell ref="B452:B453"/>
    <mergeCell ref="B454:B455"/>
    <mergeCell ref="B456:B459"/>
    <mergeCell ref="A456:A459"/>
    <mergeCell ref="A460:A461"/>
    <mergeCell ref="B460:B461"/>
    <mergeCell ref="A462:A463"/>
    <mergeCell ref="B462:B463"/>
    <mergeCell ref="A464:A465"/>
    <mergeCell ref="B464:B465"/>
    <mergeCell ref="B466:B469"/>
    <mergeCell ref="A466:A469"/>
    <mergeCell ref="B474:B477"/>
    <mergeCell ref="A474:A477"/>
    <mergeCell ref="A470:A471"/>
    <mergeCell ref="A472:A473"/>
    <mergeCell ref="B470:B471"/>
    <mergeCell ref="B472:B473"/>
    <mergeCell ref="B484:B487"/>
    <mergeCell ref="A484:A487"/>
    <mergeCell ref="A478:A479"/>
    <mergeCell ref="A480:A481"/>
    <mergeCell ref="A482:A483"/>
    <mergeCell ref="B478:B479"/>
    <mergeCell ref="B480:B481"/>
    <mergeCell ref="B482:B483"/>
    <mergeCell ref="A488:A489"/>
    <mergeCell ref="A490:A491"/>
    <mergeCell ref="A492:A493"/>
    <mergeCell ref="A494:A495"/>
    <mergeCell ref="A496:A497"/>
    <mergeCell ref="A498:A499"/>
    <mergeCell ref="A500:A501"/>
    <mergeCell ref="A502:A503"/>
    <mergeCell ref="A504:A505"/>
    <mergeCell ref="B488:B489"/>
    <mergeCell ref="B490:B491"/>
    <mergeCell ref="B492:B493"/>
    <mergeCell ref="B494:B495"/>
    <mergeCell ref="B496:B497"/>
    <mergeCell ref="B498:B499"/>
    <mergeCell ref="B500:B501"/>
    <mergeCell ref="B502:B503"/>
    <mergeCell ref="B504:B505"/>
    <mergeCell ref="B523:B524"/>
    <mergeCell ref="A523:A524"/>
    <mergeCell ref="B525:B526"/>
    <mergeCell ref="A525:A526"/>
    <mergeCell ref="A527:A528"/>
    <mergeCell ref="A529:A530"/>
    <mergeCell ref="A531:A532"/>
    <mergeCell ref="B527:B528"/>
    <mergeCell ref="B529:B530"/>
    <mergeCell ref="B531:B532"/>
    <mergeCell ref="A533:A534"/>
    <mergeCell ref="A535:A536"/>
    <mergeCell ref="B533:B534"/>
    <mergeCell ref="B535:B536"/>
    <mergeCell ref="B537:B539"/>
    <mergeCell ref="A537:A539"/>
    <mergeCell ref="A506:A507"/>
    <mergeCell ref="A508:A509"/>
    <mergeCell ref="A510:A511"/>
    <mergeCell ref="A512:A513"/>
    <mergeCell ref="A514:A515"/>
    <mergeCell ref="A516:A518"/>
    <mergeCell ref="B506:B507"/>
    <mergeCell ref="B508:B509"/>
    <mergeCell ref="B510:B511"/>
    <mergeCell ref="B512:B513"/>
    <mergeCell ref="B514:B515"/>
    <mergeCell ref="B516:B518"/>
    <mergeCell ref="A540:A541"/>
    <mergeCell ref="A542:A543"/>
    <mergeCell ref="A544:A545"/>
    <mergeCell ref="A546:A547"/>
    <mergeCell ref="A548:A549"/>
    <mergeCell ref="A550:A551"/>
    <mergeCell ref="A552:A553"/>
    <mergeCell ref="A554:A555"/>
    <mergeCell ref="A556:A557"/>
    <mergeCell ref="A558:A559"/>
    <mergeCell ref="B540:B541"/>
    <mergeCell ref="B542:B543"/>
    <mergeCell ref="B544:B545"/>
    <mergeCell ref="B546:B547"/>
    <mergeCell ref="B548:B549"/>
    <mergeCell ref="B550:B551"/>
    <mergeCell ref="B552:B553"/>
    <mergeCell ref="B554:B555"/>
    <mergeCell ref="B556:B557"/>
    <mergeCell ref="B558:B559"/>
    <mergeCell ref="B604:B605"/>
    <mergeCell ref="B606:B607"/>
    <mergeCell ref="B560:B561"/>
    <mergeCell ref="B562:B563"/>
    <mergeCell ref="B564:B565"/>
    <mergeCell ref="A560:A561"/>
    <mergeCell ref="A562:A563"/>
    <mergeCell ref="A564:A565"/>
    <mergeCell ref="B566:B571"/>
    <mergeCell ref="A566:A571"/>
    <mergeCell ref="B572:B573"/>
    <mergeCell ref="A572:A573"/>
    <mergeCell ref="A575:A576"/>
    <mergeCell ref="A577:A578"/>
    <mergeCell ref="A579:A580"/>
    <mergeCell ref="A581:A582"/>
    <mergeCell ref="B575:B576"/>
    <mergeCell ref="B577:B578"/>
    <mergeCell ref="B579:B580"/>
    <mergeCell ref="B581:B582"/>
    <mergeCell ref="B748:B749"/>
    <mergeCell ref="B751:B752"/>
    <mergeCell ref="B754:B755"/>
    <mergeCell ref="B757:B758"/>
    <mergeCell ref="B759:B760"/>
    <mergeCell ref="A608:A609"/>
    <mergeCell ref="B608:B609"/>
    <mergeCell ref="A610:A611"/>
    <mergeCell ref="A612:A613"/>
    <mergeCell ref="A614:A615"/>
    <mergeCell ref="A616:A617"/>
    <mergeCell ref="B610:B611"/>
    <mergeCell ref="B612:B613"/>
    <mergeCell ref="B614:B615"/>
    <mergeCell ref="B616:B617"/>
    <mergeCell ref="C22:C26"/>
    <mergeCell ref="A587:A588"/>
    <mergeCell ref="A589:A590"/>
    <mergeCell ref="B587:B588"/>
    <mergeCell ref="B589:B590"/>
    <mergeCell ref="A592:A593"/>
    <mergeCell ref="B592:B593"/>
    <mergeCell ref="A594:A595"/>
    <mergeCell ref="A596:A597"/>
    <mergeCell ref="A598:A601"/>
    <mergeCell ref="A602:A603"/>
    <mergeCell ref="A604:A605"/>
    <mergeCell ref="A606:A607"/>
    <mergeCell ref="B594:B595"/>
    <mergeCell ref="B596:B597"/>
    <mergeCell ref="B598:B601"/>
    <mergeCell ref="B602:B603"/>
    <mergeCell ref="B792:B793"/>
    <mergeCell ref="C792:C793"/>
    <mergeCell ref="A792:A793"/>
    <mergeCell ref="E792:E793"/>
    <mergeCell ref="B905:G905"/>
    <mergeCell ref="B906:I906"/>
    <mergeCell ref="A34:A37"/>
    <mergeCell ref="B907:H907"/>
    <mergeCell ref="B761:B762"/>
    <mergeCell ref="B763:B764"/>
    <mergeCell ref="B766:B767"/>
    <mergeCell ref="B768:B769"/>
    <mergeCell ref="B770:B771"/>
    <mergeCell ref="B772:B773"/>
    <mergeCell ref="B774:B775"/>
    <mergeCell ref="B776:B777"/>
    <mergeCell ref="B778:B779"/>
    <mergeCell ref="B780:B781"/>
    <mergeCell ref="B782:B783"/>
    <mergeCell ref="B784:B785"/>
    <mergeCell ref="B723:B724"/>
    <mergeCell ref="B725:B726"/>
    <mergeCell ref="B727:B728"/>
    <mergeCell ref="B729:B730"/>
    <mergeCell ref="B731:B732"/>
    <mergeCell ref="B733:B734"/>
    <mergeCell ref="B735:B736"/>
    <mergeCell ref="B737:B738"/>
    <mergeCell ref="B739:B740"/>
    <mergeCell ref="B742:B743"/>
    <mergeCell ref="B744:B745"/>
    <mergeCell ref="B746:B747"/>
  </mergeCells>
  <conditionalFormatting sqref="E818:E822 D677:D699">
    <cfRule type="expression" dxfId="2" priority="16" stopIfTrue="1">
      <formula>HasError()</formula>
    </cfRule>
    <cfRule type="expression" dxfId="1" priority="17" stopIfTrue="1">
      <formula>LockedByCondition()</formula>
    </cfRule>
    <cfRule type="expression" dxfId="0" priority="18" stopIfTrue="1">
      <formula>Locked()</formula>
    </cfRule>
  </conditionalFormatting>
  <dataValidations disablePrompts="1" count="1">
    <dataValidation type="list" errorStyle="information" allowBlank="1" showInputMessage="1" showErrorMessage="1" errorTitle="Выберите значение из списка" promptTitle="Выберите значение из списка" sqref="D821">
      <formula1>list_rnu_work</formula1>
    </dataValidation>
  </dataValidations>
  <pageMargins left="0.51181102362204722" right="0.31496062992125984" top="0.59055118110236227" bottom="0.47244094488188981" header="0.31496062992125984" footer="0.11811023622047245"/>
  <pageSetup paperSize="9" scale="35" orientation="landscape" r:id="rId1"/>
  <headerFooter differentFirst="1">
    <oddHeader>&amp;C&amp;P</oddHeader>
  </headerFooter>
  <rowBreaks count="11" manualBreakCount="11">
    <brk id="63" max="12" man="1"/>
    <brk id="97" max="12" man="1"/>
    <brk id="133" max="12" man="1"/>
    <brk id="199" max="12" man="1"/>
    <brk id="231" max="12" man="1"/>
    <brk id="305" max="12" man="1"/>
    <brk id="339" max="12" man="1"/>
    <brk id="373" max="12" man="1"/>
    <brk id="433" max="12" man="1"/>
    <brk id="465" max="12" man="1"/>
    <brk id="501" max="12" man="1"/>
  </rowBreaks>
  <ignoredErrors>
    <ignoredError sqref="A7:H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Свод</vt:lpstr>
      <vt:lpstr>Свод!Область_печати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Certified Windows</dc:creator>
  <cp:lastModifiedBy>Zlobina_k</cp:lastModifiedBy>
  <cp:lastPrinted>2024-04-09T07:18:18Z</cp:lastPrinted>
  <dcterms:created xsi:type="dcterms:W3CDTF">2020-04-23T08:04:26Z</dcterms:created>
  <dcterms:modified xsi:type="dcterms:W3CDTF">2024-04-09T08:03:16Z</dcterms:modified>
</cp:coreProperties>
</file>