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субсидии'!$A$1:$C$41</definedName>
  </definedNames>
  <calcPr calcId="125725"/>
</workbook>
</file>

<file path=xl/calcChain.xml><?xml version="1.0" encoding="utf-8"?>
<calcChain xmlns="http://schemas.openxmlformats.org/spreadsheetml/2006/main">
  <c r="P27" i="4"/>
  <c r="P19"/>
  <c r="P33" i="2"/>
  <c r="P22"/>
  <c r="P15"/>
  <c r="E20"/>
  <c r="L8" i="1"/>
  <c r="P9"/>
  <c r="P10"/>
  <c r="P11"/>
  <c r="P12"/>
  <c r="P13"/>
  <c r="P16"/>
  <c r="P17"/>
  <c r="P19"/>
  <c r="P20"/>
  <c r="P21"/>
  <c r="P25"/>
  <c r="P26"/>
  <c r="P28"/>
  <c r="P29"/>
  <c r="P31"/>
  <c r="P33"/>
  <c r="P34"/>
  <c r="P35"/>
  <c r="P36"/>
  <c r="P37"/>
  <c r="P38"/>
  <c r="P39"/>
  <c r="P40"/>
  <c r="L40" i="2"/>
  <c r="L39"/>
  <c r="L38"/>
  <c r="L37"/>
  <c r="L36"/>
  <c r="L34"/>
  <c r="L10"/>
  <c r="P40" i="4" l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N20"/>
  <c r="P20" s="1"/>
  <c r="N21"/>
  <c r="P21" s="1"/>
  <c r="N22"/>
  <c r="P22" s="1"/>
  <c r="N23"/>
  <c r="P23" s="1"/>
  <c r="N24"/>
  <c r="P24" s="1"/>
  <c r="N25"/>
  <c r="P25" s="1"/>
  <c r="N26"/>
  <c r="P26" s="1"/>
  <c r="N27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P36" s="1"/>
  <c r="N37"/>
  <c r="P37" s="1"/>
  <c r="N38"/>
  <c r="P38" s="1"/>
  <c r="N39"/>
  <c r="P39" s="1"/>
  <c r="N40"/>
  <c r="N8"/>
  <c r="P8" s="1"/>
  <c r="P11" i="3"/>
  <c r="P12"/>
  <c r="P15"/>
  <c r="P16"/>
  <c r="P26"/>
  <c r="P27"/>
  <c r="P30"/>
  <c r="P31"/>
  <c r="P34"/>
  <c r="P35"/>
  <c r="P38"/>
  <c r="P39"/>
  <c r="N19"/>
  <c r="P19" s="1"/>
  <c r="N20"/>
  <c r="P20" s="1"/>
  <c r="N21"/>
  <c r="P21" s="1"/>
  <c r="N22"/>
  <c r="P22" s="1"/>
  <c r="N23"/>
  <c r="P23" s="1"/>
  <c r="N24"/>
  <c r="P24" s="1"/>
  <c r="N18"/>
  <c r="P18" s="1"/>
  <c r="N9"/>
  <c r="P9" s="1"/>
  <c r="N10"/>
  <c r="P10" s="1"/>
  <c r="N11"/>
  <c r="N12"/>
  <c r="N13"/>
  <c r="P13" s="1"/>
  <c r="N14"/>
  <c r="P14" s="1"/>
  <c r="N15"/>
  <c r="N16"/>
  <c r="N17"/>
  <c r="P17" s="1"/>
  <c r="N25"/>
  <c r="P25" s="1"/>
  <c r="N26"/>
  <c r="N27"/>
  <c r="N28"/>
  <c r="P28" s="1"/>
  <c r="N29"/>
  <c r="P29" s="1"/>
  <c r="N30"/>
  <c r="N31"/>
  <c r="N32"/>
  <c r="P32" s="1"/>
  <c r="N33"/>
  <c r="P33" s="1"/>
  <c r="N34"/>
  <c r="N35"/>
  <c r="N36"/>
  <c r="P36" s="1"/>
  <c r="N37"/>
  <c r="P37" s="1"/>
  <c r="N38"/>
  <c r="N39"/>
  <c r="N40"/>
  <c r="P40" s="1"/>
  <c r="N8"/>
  <c r="P8" s="1"/>
  <c r="E8" i="2"/>
  <c r="N8" s="1"/>
  <c r="P8" s="1"/>
  <c r="E10" l="1"/>
  <c r="N10" s="1"/>
  <c r="P10" s="1"/>
  <c r="C10" i="5" s="1"/>
  <c r="E11" i="2"/>
  <c r="N11" s="1"/>
  <c r="P11" s="1"/>
  <c r="C11" i="5" s="1"/>
  <c r="E12" i="2"/>
  <c r="N12" s="1"/>
  <c r="P12" s="1"/>
  <c r="C12" i="5" s="1"/>
  <c r="E13" i="2"/>
  <c r="N13" s="1"/>
  <c r="P13" s="1"/>
  <c r="C13" i="5" s="1"/>
  <c r="E14" i="2"/>
  <c r="N14" s="1"/>
  <c r="P14" s="1"/>
  <c r="E15"/>
  <c r="N15" s="1"/>
  <c r="E16"/>
  <c r="N16" s="1"/>
  <c r="P16" s="1"/>
  <c r="C16" i="5" s="1"/>
  <c r="E17" i="2"/>
  <c r="N17" s="1"/>
  <c r="P17" s="1"/>
  <c r="E18"/>
  <c r="N18" s="1"/>
  <c r="P18" s="1"/>
  <c r="E19"/>
  <c r="N19" s="1"/>
  <c r="P19" s="1"/>
  <c r="C19" i="5" s="1"/>
  <c r="N20" i="2"/>
  <c r="P20" s="1"/>
  <c r="C20" i="5" s="1"/>
  <c r="E21" i="2"/>
  <c r="N21" s="1"/>
  <c r="P21" s="1"/>
  <c r="C21" i="5" s="1"/>
  <c r="E22" i="2"/>
  <c r="N22" s="1"/>
  <c r="E23"/>
  <c r="N23" s="1"/>
  <c r="P23" s="1"/>
  <c r="E24"/>
  <c r="N24" s="1"/>
  <c r="P24" s="1"/>
  <c r="E25"/>
  <c r="N25" s="1"/>
  <c r="P25" s="1"/>
  <c r="C25" i="5" s="1"/>
  <c r="E26" i="2"/>
  <c r="N26" s="1"/>
  <c r="P26" s="1"/>
  <c r="C26" i="5" s="1"/>
  <c r="E27" i="2"/>
  <c r="N27" s="1"/>
  <c r="P27" s="1"/>
  <c r="E28"/>
  <c r="N28" s="1"/>
  <c r="P28" s="1"/>
  <c r="C28" i="5" s="1"/>
  <c r="E29" i="2"/>
  <c r="N29" s="1"/>
  <c r="P29" s="1"/>
  <c r="C29" i="5" s="1"/>
  <c r="E30" i="2"/>
  <c r="N30" s="1"/>
  <c r="P30" s="1"/>
  <c r="E31"/>
  <c r="N31" s="1"/>
  <c r="P31" s="1"/>
  <c r="C31" i="5" s="1"/>
  <c r="E32" i="2"/>
  <c r="N32" s="1"/>
  <c r="P32" s="1"/>
  <c r="E33"/>
  <c r="N33" s="1"/>
  <c r="C33" i="5" s="1"/>
  <c r="E34" i="2"/>
  <c r="N34" s="1"/>
  <c r="P34" s="1"/>
  <c r="C34" i="5" s="1"/>
  <c r="E35" i="2"/>
  <c r="N35" s="1"/>
  <c r="P35" s="1"/>
  <c r="C35" i="5" s="1"/>
  <c r="E36" i="2"/>
  <c r="N36" s="1"/>
  <c r="P36" s="1"/>
  <c r="C36" i="5" s="1"/>
  <c r="E37" i="2"/>
  <c r="N37" s="1"/>
  <c r="P37" s="1"/>
  <c r="C37" i="5" s="1"/>
  <c r="E38" i="2"/>
  <c r="N38" s="1"/>
  <c r="P38" s="1"/>
  <c r="C38" i="5" s="1"/>
  <c r="E39" i="2"/>
  <c r="N39" s="1"/>
  <c r="P39" s="1"/>
  <c r="C39" i="5" s="1"/>
  <c r="E40" i="2"/>
  <c r="N40" s="1"/>
  <c r="P40" s="1"/>
  <c r="C40" i="5" s="1"/>
  <c r="N8" i="1" l="1"/>
  <c r="N9"/>
  <c r="N10"/>
  <c r="N11"/>
  <c r="N12"/>
  <c r="N13"/>
  <c r="N14"/>
  <c r="P14" s="1"/>
  <c r="N15"/>
  <c r="P15" s="1"/>
  <c r="C15" i="5" s="1"/>
  <c r="N16" i="1"/>
  <c r="N17"/>
  <c r="N18"/>
  <c r="P18" s="1"/>
  <c r="N19"/>
  <c r="N20"/>
  <c r="N21"/>
  <c r="N22"/>
  <c r="P22" s="1"/>
  <c r="N23"/>
  <c r="P23" s="1"/>
  <c r="C23" i="5" s="1"/>
  <c r="N24" i="1"/>
  <c r="P24" s="1"/>
  <c r="N25"/>
  <c r="N26"/>
  <c r="N27"/>
  <c r="P27" s="1"/>
  <c r="N28"/>
  <c r="N29"/>
  <c r="N30"/>
  <c r="P30" s="1"/>
  <c r="N31"/>
  <c r="N32"/>
  <c r="P32" s="1"/>
  <c r="N33"/>
  <c r="N34"/>
  <c r="N35"/>
  <c r="N36"/>
  <c r="N37"/>
  <c r="N38"/>
  <c r="N39"/>
  <c r="N40"/>
  <c r="E9" i="2"/>
  <c r="N9" s="1"/>
  <c r="P9" s="1"/>
  <c r="C9" i="5" s="1"/>
  <c r="C32" l="1"/>
  <c r="C30"/>
  <c r="C27"/>
  <c r="C24"/>
  <c r="C22"/>
  <c r="C18"/>
  <c r="C17"/>
  <c r="C14"/>
  <c r="P8" i="1"/>
  <c r="C8" i="5" s="1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C41" i="5" l="1"/>
  <c r="P41" i="1"/>
</calcChain>
</file>

<file path=xl/sharedStrings.xml><?xml version="1.0" encoding="utf-8"?>
<sst xmlns="http://schemas.openxmlformats.org/spreadsheetml/2006/main" count="287" uniqueCount="61">
  <si>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</si>
  <si>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</si>
  <si>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</si>
  <si>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</si>
  <si>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</si>
  <si>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</si>
  <si>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</si>
  <si>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</si>
  <si>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</si>
  <si>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</si>
  <si>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</si>
  <si>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</si>
  <si>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</si>
  <si>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</si>
  <si>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</si>
  <si>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</si>
  <si>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</si>
  <si>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</si>
  <si>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</si>
  <si>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</si>
  <si>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</si>
  <si>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</si>
  <si>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</si>
  <si>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</si>
  <si>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</si>
  <si>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</si>
  <si>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</si>
  <si>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</si>
  <si>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</si>
  <si>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</si>
  <si>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</si>
  <si>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</si>
  <si>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</si>
  <si>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</si>
  <si>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</si>
  <si>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</si>
  <si>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</si>
  <si>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</si>
  <si>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</si>
  <si>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</si>
  <si>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</si>
  <si>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</si>
  <si>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</si>
  <si>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</si>
  <si>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</si>
  <si>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</si>
  <si>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</si>
  <si>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</si>
  <si>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</si>
  <si>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</si>
  <si>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</si>
  <si>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</si>
  <si>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</si>
  <si>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</si>
  <si>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</si>
  <si>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</si>
  <si>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</si>
  <si>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</si>
  <si>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</si>
  <si>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2023 год, рублей</t>
  </si>
  <si>
    <t>Приложение 2.4</t>
  </si>
</sst>
</file>

<file path=xl/styles.xml><?xml version="1.0" encoding="utf-8"?>
<styleSheet xmlns="http://schemas.openxmlformats.org/spreadsheetml/2006/main">
  <numFmts count="4">
    <numFmt numFmtId="164" formatCode="#,##0.0000000"/>
    <numFmt numFmtId="165" formatCode="0.000000000000"/>
    <numFmt numFmtId="166" formatCode="0.0000000"/>
    <numFmt numFmtId="167" formatCode="0.0000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4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17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5" t="s">
        <v>48</v>
      </c>
      <c r="D2" s="45"/>
      <c r="E2" s="45"/>
      <c r="F2" s="45"/>
      <c r="G2" s="45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39.2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4</v>
      </c>
      <c r="H8" s="17">
        <v>21.73</v>
      </c>
      <c r="I8" s="4">
        <v>2</v>
      </c>
      <c r="J8" s="4">
        <v>162</v>
      </c>
      <c r="K8" s="4"/>
      <c r="L8" s="16">
        <f>G8*H8*I8*J8</f>
        <v>28162.080000000002</v>
      </c>
      <c r="M8" s="4"/>
      <c r="N8" s="16">
        <f>ROUND((E8*F8)+L8+M8,0)</f>
        <v>28162</v>
      </c>
      <c r="O8" s="18">
        <v>14.6892586</v>
      </c>
      <c r="P8" s="16">
        <f>ROUND(N8*O8/100,0)</f>
        <v>4137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1</v>
      </c>
      <c r="H14" s="17">
        <v>62.86</v>
      </c>
      <c r="I14" s="4">
        <v>2</v>
      </c>
      <c r="J14" s="4">
        <v>210</v>
      </c>
      <c r="K14" s="4"/>
      <c r="L14" s="16">
        <v>26401</v>
      </c>
      <c r="M14" s="4"/>
      <c r="N14" s="16">
        <f t="shared" si="0"/>
        <v>26401</v>
      </c>
      <c r="O14" s="18">
        <v>14.6892586</v>
      </c>
      <c r="P14" s="16">
        <f t="shared" si="1"/>
        <v>3878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155</v>
      </c>
      <c r="K15" s="4"/>
      <c r="L15" s="16">
        <v>15500</v>
      </c>
      <c r="M15" s="4"/>
      <c r="N15" s="16">
        <f t="shared" si="0"/>
        <v>15500</v>
      </c>
      <c r="O15" s="18">
        <v>14.6892586</v>
      </c>
      <c r="P15" s="16">
        <f t="shared" si="1"/>
        <v>2277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/>
      <c r="H17" s="17"/>
      <c r="I17" s="4"/>
      <c r="J17" s="4"/>
      <c r="K17" s="4"/>
      <c r="L17" s="16"/>
      <c r="M17" s="4"/>
      <c r="N17" s="16">
        <f t="shared" si="0"/>
        <v>0</v>
      </c>
      <c r="O17" s="18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27</v>
      </c>
      <c r="H18" s="17">
        <v>24.56</v>
      </c>
      <c r="I18" s="4">
        <v>2</v>
      </c>
      <c r="J18" s="4">
        <v>227</v>
      </c>
      <c r="K18" s="4"/>
      <c r="L18" s="16">
        <v>301128</v>
      </c>
      <c r="M18" s="4"/>
      <c r="N18" s="16">
        <f t="shared" si="0"/>
        <v>301128</v>
      </c>
      <c r="O18" s="18">
        <v>14.6892586</v>
      </c>
      <c r="P18" s="16">
        <f t="shared" si="1"/>
        <v>44233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5</v>
      </c>
      <c r="H22" s="17">
        <v>38.25</v>
      </c>
      <c r="I22" s="4">
        <v>2</v>
      </c>
      <c r="J22" s="4">
        <v>189</v>
      </c>
      <c r="K22" s="4"/>
      <c r="L22" s="16">
        <v>72288</v>
      </c>
      <c r="M22" s="4"/>
      <c r="N22" s="16">
        <f t="shared" si="0"/>
        <v>72288</v>
      </c>
      <c r="O22" s="18">
        <v>14.6892586</v>
      </c>
      <c r="P22" s="16">
        <f t="shared" si="1"/>
        <v>10619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1</v>
      </c>
      <c r="H23" s="17">
        <v>62.86</v>
      </c>
      <c r="I23" s="4">
        <v>2</v>
      </c>
      <c r="J23" s="4">
        <v>210</v>
      </c>
      <c r="K23" s="4"/>
      <c r="L23" s="16">
        <v>26401</v>
      </c>
      <c r="M23" s="4"/>
      <c r="N23" s="16">
        <f t="shared" si="0"/>
        <v>26401</v>
      </c>
      <c r="O23" s="18">
        <v>14.6892586</v>
      </c>
      <c r="P23" s="16">
        <f t="shared" si="1"/>
        <v>3878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27.98</v>
      </c>
      <c r="I24" s="4">
        <v>2</v>
      </c>
      <c r="J24" s="4">
        <v>180</v>
      </c>
      <c r="K24" s="4"/>
      <c r="L24" s="16">
        <v>70517</v>
      </c>
      <c r="M24" s="4"/>
      <c r="N24" s="16">
        <f t="shared" si="0"/>
        <v>70517</v>
      </c>
      <c r="O24" s="18">
        <v>14.6892586</v>
      </c>
      <c r="P24" s="16">
        <f t="shared" si="1"/>
        <v>10358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33</v>
      </c>
      <c r="I27" s="4">
        <v>2</v>
      </c>
      <c r="J27" s="4">
        <v>205</v>
      </c>
      <c r="K27" s="4"/>
      <c r="L27" s="16">
        <v>27060</v>
      </c>
      <c r="M27" s="4"/>
      <c r="N27" s="16">
        <f t="shared" si="0"/>
        <v>27060</v>
      </c>
      <c r="O27" s="18">
        <v>14.6892586</v>
      </c>
      <c r="P27" s="16">
        <f t="shared" si="1"/>
        <v>3975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13</v>
      </c>
      <c r="H30" s="17">
        <v>21.97</v>
      </c>
      <c r="I30" s="4">
        <v>2</v>
      </c>
      <c r="J30" s="4">
        <v>149</v>
      </c>
      <c r="K30" s="4"/>
      <c r="L30" s="16">
        <v>85228</v>
      </c>
      <c r="M30" s="4"/>
      <c r="N30" s="16">
        <f t="shared" si="0"/>
        <v>85228</v>
      </c>
      <c r="O30" s="18">
        <v>14.6892586</v>
      </c>
      <c r="P30" s="16">
        <f t="shared" si="1"/>
        <v>12519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1</v>
      </c>
      <c r="H32" s="17">
        <v>17.420000000000002</v>
      </c>
      <c r="I32" s="4">
        <v>2</v>
      </c>
      <c r="J32" s="4">
        <v>210</v>
      </c>
      <c r="K32" s="4"/>
      <c r="L32" s="16">
        <v>7316</v>
      </c>
      <c r="M32" s="4"/>
      <c r="N32" s="16">
        <f t="shared" si="0"/>
        <v>7316</v>
      </c>
      <c r="O32" s="18">
        <v>14.6892586</v>
      </c>
      <c r="P32" s="16">
        <f t="shared" si="1"/>
        <v>1075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62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660001.08000000007</v>
      </c>
      <c r="M41" s="10">
        <f t="shared" si="2"/>
        <v>0</v>
      </c>
      <c r="N41" s="15">
        <f t="shared" si="2"/>
        <v>660001</v>
      </c>
      <c r="O41" s="19" t="s">
        <v>53</v>
      </c>
      <c r="P41" s="15">
        <f t="shared" si="2"/>
        <v>96949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M21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5" t="s">
        <v>49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41.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60</v>
      </c>
      <c r="H8" s="17">
        <v>25.92</v>
      </c>
      <c r="I8" s="28">
        <v>2</v>
      </c>
      <c r="J8" s="28">
        <v>197</v>
      </c>
      <c r="K8" s="4"/>
      <c r="L8" s="29">
        <v>611886</v>
      </c>
      <c r="M8" s="4"/>
      <c r="N8" s="16">
        <f>E8+L8+M8</f>
        <v>611886</v>
      </c>
      <c r="O8" s="28">
        <v>10.665242599999999</v>
      </c>
      <c r="P8" s="16">
        <f>ROUND(N8*O8/100,0)</f>
        <v>65259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14</v>
      </c>
      <c r="H9" s="17">
        <v>63.32</v>
      </c>
      <c r="I9" s="28">
        <v>2</v>
      </c>
      <c r="J9" s="28">
        <v>214</v>
      </c>
      <c r="K9" s="4"/>
      <c r="L9" s="29">
        <v>379400</v>
      </c>
      <c r="M9" s="4"/>
      <c r="N9" s="16">
        <f t="shared" ref="N9:N40" si="0">E9+L9+M9</f>
        <v>524420</v>
      </c>
      <c r="O9" s="28">
        <v>10.665242599999999</v>
      </c>
      <c r="P9" s="16">
        <f t="shared" ref="P9:P40" si="1">ROUND(N9*O9/100,0)</f>
        <v>55931</v>
      </c>
    </row>
    <row r="10" spans="1:16">
      <c r="A10" s="4">
        <v>3</v>
      </c>
      <c r="B10" s="6" t="s">
        <v>4</v>
      </c>
      <c r="C10" s="6"/>
      <c r="D10" s="26"/>
      <c r="E10" s="16">
        <f t="shared" ref="E10:E40" si="2">C10*D10*6</f>
        <v>0</v>
      </c>
      <c r="F10" s="4"/>
      <c r="G10" s="28"/>
      <c r="H10" s="17"/>
      <c r="I10" s="28"/>
      <c r="J10" s="28"/>
      <c r="K10" s="4"/>
      <c r="L10" s="29">
        <f t="shared" ref="L10:L40" si="3">ROUND(G10*H10*I10*J10,0)</f>
        <v>0</v>
      </c>
      <c r="M10" s="4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>
        <v>2</v>
      </c>
      <c r="D11" s="26">
        <v>12085</v>
      </c>
      <c r="E11" s="16">
        <f t="shared" si="2"/>
        <v>145020</v>
      </c>
      <c r="F11" s="4"/>
      <c r="G11" s="28">
        <v>74</v>
      </c>
      <c r="H11" s="17">
        <v>73.38</v>
      </c>
      <c r="I11" s="28">
        <v>2</v>
      </c>
      <c r="J11" s="32">
        <v>148</v>
      </c>
      <c r="K11" s="4"/>
      <c r="L11" s="29">
        <v>1605360</v>
      </c>
      <c r="M11" s="4"/>
      <c r="N11" s="16">
        <f t="shared" si="0"/>
        <v>1750380</v>
      </c>
      <c r="O11" s="28">
        <v>10.665242599999999</v>
      </c>
      <c r="P11" s="16">
        <f t="shared" si="1"/>
        <v>186682</v>
      </c>
    </row>
    <row r="12" spans="1:16">
      <c r="A12" s="4">
        <v>5</v>
      </c>
      <c r="B12" s="6" t="s">
        <v>6</v>
      </c>
      <c r="C12" s="6">
        <v>2</v>
      </c>
      <c r="D12" s="26">
        <v>9668</v>
      </c>
      <c r="E12" s="16">
        <f t="shared" si="2"/>
        <v>116016</v>
      </c>
      <c r="F12" s="4"/>
      <c r="G12" s="28">
        <v>11</v>
      </c>
      <c r="H12" s="17">
        <v>31.2</v>
      </c>
      <c r="I12" s="28">
        <v>2</v>
      </c>
      <c r="J12" s="32">
        <v>151</v>
      </c>
      <c r="K12" s="4"/>
      <c r="L12" s="29">
        <v>103658</v>
      </c>
      <c r="M12" s="4"/>
      <c r="N12" s="16">
        <f t="shared" si="0"/>
        <v>219674</v>
      </c>
      <c r="O12" s="28">
        <v>10.665242599999999</v>
      </c>
      <c r="P12" s="16">
        <f t="shared" si="1"/>
        <v>23429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100</v>
      </c>
      <c r="H13" s="17">
        <v>52.55</v>
      </c>
      <c r="I13" s="28">
        <v>2</v>
      </c>
      <c r="J13" s="28">
        <v>210</v>
      </c>
      <c r="K13" s="4"/>
      <c r="L13" s="29">
        <v>2206890</v>
      </c>
      <c r="M13" s="4"/>
      <c r="N13" s="16">
        <f t="shared" si="0"/>
        <v>2206890</v>
      </c>
      <c r="O13" s="28">
        <v>10.665242599999999</v>
      </c>
      <c r="P13" s="16">
        <f t="shared" si="1"/>
        <v>235370</v>
      </c>
    </row>
    <row r="14" spans="1:16">
      <c r="A14" s="4">
        <v>7</v>
      </c>
      <c r="B14" s="6" t="s">
        <v>8</v>
      </c>
      <c r="C14" s="6">
        <v>1</v>
      </c>
      <c r="D14" s="26">
        <v>12085</v>
      </c>
      <c r="E14" s="16">
        <f t="shared" si="2"/>
        <v>72510</v>
      </c>
      <c r="F14" s="4"/>
      <c r="G14" s="28">
        <v>77</v>
      </c>
      <c r="H14" s="17">
        <v>53.25</v>
      </c>
      <c r="I14" s="28">
        <v>2</v>
      </c>
      <c r="J14" s="28">
        <v>187</v>
      </c>
      <c r="K14" s="4"/>
      <c r="L14" s="29">
        <v>1533395</v>
      </c>
      <c r="M14" s="4"/>
      <c r="N14" s="16">
        <f t="shared" si="0"/>
        <v>1605905</v>
      </c>
      <c r="O14" s="28">
        <v>10.665242599999999</v>
      </c>
      <c r="P14" s="16">
        <f t="shared" si="1"/>
        <v>171274</v>
      </c>
    </row>
    <row r="15" spans="1:16">
      <c r="A15" s="4">
        <v>8</v>
      </c>
      <c r="B15" s="6" t="s">
        <v>9</v>
      </c>
      <c r="C15" s="23">
        <v>2</v>
      </c>
      <c r="D15" s="24">
        <v>12085</v>
      </c>
      <c r="E15" s="16">
        <f t="shared" si="2"/>
        <v>145020</v>
      </c>
      <c r="F15" s="4"/>
      <c r="G15" s="28">
        <v>42</v>
      </c>
      <c r="H15" s="17">
        <v>84.56</v>
      </c>
      <c r="I15" s="28">
        <v>2</v>
      </c>
      <c r="J15" s="32">
        <v>51</v>
      </c>
      <c r="K15" s="4"/>
      <c r="L15" s="29">
        <v>362263</v>
      </c>
      <c r="M15" s="4"/>
      <c r="N15" s="16">
        <f t="shared" si="0"/>
        <v>507283</v>
      </c>
      <c r="O15" s="28">
        <v>10.665242599999999</v>
      </c>
      <c r="P15" s="16">
        <f>ROUND(N15*O15/100,0)</f>
        <v>54103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53</v>
      </c>
      <c r="H16" s="17">
        <v>38.479999999999997</v>
      </c>
      <c r="I16" s="28">
        <v>2</v>
      </c>
      <c r="J16" s="28">
        <v>155</v>
      </c>
      <c r="K16" s="4"/>
      <c r="L16" s="29">
        <v>632226</v>
      </c>
      <c r="M16" s="4"/>
      <c r="N16" s="16">
        <f t="shared" si="0"/>
        <v>632226</v>
      </c>
      <c r="O16" s="28">
        <v>10.665242599999999</v>
      </c>
      <c r="P16" s="16">
        <f t="shared" si="1"/>
        <v>67428</v>
      </c>
    </row>
    <row r="17" spans="1:16">
      <c r="A17" s="4">
        <v>10</v>
      </c>
      <c r="B17" s="6" t="s">
        <v>11</v>
      </c>
      <c r="C17" s="23">
        <v>5</v>
      </c>
      <c r="D17" s="24">
        <v>12085</v>
      </c>
      <c r="E17" s="16">
        <f t="shared" si="2"/>
        <v>362550</v>
      </c>
      <c r="F17" s="4"/>
      <c r="G17" s="28">
        <v>74</v>
      </c>
      <c r="H17" s="17">
        <v>50.85</v>
      </c>
      <c r="I17" s="28">
        <v>2</v>
      </c>
      <c r="J17" s="28">
        <v>183</v>
      </c>
      <c r="K17" s="4"/>
      <c r="L17" s="29">
        <v>1377915</v>
      </c>
      <c r="M17" s="4"/>
      <c r="N17" s="16">
        <f t="shared" si="0"/>
        <v>1740465</v>
      </c>
      <c r="O17" s="28">
        <v>10.665242599999999</v>
      </c>
      <c r="P17" s="16">
        <f t="shared" si="1"/>
        <v>185625</v>
      </c>
    </row>
    <row r="18" spans="1:16">
      <c r="A18" s="4">
        <v>11</v>
      </c>
      <c r="B18" s="6" t="s">
        <v>12</v>
      </c>
      <c r="C18" s="23">
        <v>4</v>
      </c>
      <c r="D18" s="24">
        <v>12085</v>
      </c>
      <c r="E18" s="16">
        <f t="shared" si="2"/>
        <v>290040</v>
      </c>
      <c r="F18" s="4"/>
      <c r="G18" s="28">
        <v>306</v>
      </c>
      <c r="H18" s="17">
        <v>37.36</v>
      </c>
      <c r="I18" s="28">
        <v>2</v>
      </c>
      <c r="J18" s="32">
        <v>201</v>
      </c>
      <c r="K18" s="4"/>
      <c r="L18" s="29">
        <v>4594922</v>
      </c>
      <c r="M18" s="4"/>
      <c r="N18" s="16">
        <f t="shared" si="0"/>
        <v>4884962</v>
      </c>
      <c r="O18" s="28">
        <v>10.665242599999999</v>
      </c>
      <c r="P18" s="16">
        <f t="shared" si="1"/>
        <v>520993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47</v>
      </c>
      <c r="H19" s="17">
        <v>29.57</v>
      </c>
      <c r="I19" s="28">
        <v>2</v>
      </c>
      <c r="J19" s="28">
        <v>188</v>
      </c>
      <c r="K19" s="4"/>
      <c r="L19" s="29">
        <v>522282</v>
      </c>
      <c r="M19" s="4"/>
      <c r="N19" s="16">
        <f t="shared" si="0"/>
        <v>522282</v>
      </c>
      <c r="O19" s="28">
        <v>10.665242599999999</v>
      </c>
      <c r="P19" s="16">
        <f t="shared" si="1"/>
        <v>55703</v>
      </c>
    </row>
    <row r="20" spans="1:16">
      <c r="A20" s="4">
        <v>13</v>
      </c>
      <c r="B20" s="6" t="s">
        <v>14</v>
      </c>
      <c r="C20" s="23">
        <v>9</v>
      </c>
      <c r="D20" s="24">
        <v>12085</v>
      </c>
      <c r="E20" s="16">
        <f t="shared" si="2"/>
        <v>652590</v>
      </c>
      <c r="F20" s="4"/>
      <c r="G20" s="28">
        <v>151</v>
      </c>
      <c r="H20" s="17">
        <v>47.29</v>
      </c>
      <c r="I20" s="28">
        <v>2</v>
      </c>
      <c r="J20" s="28">
        <v>199</v>
      </c>
      <c r="K20" s="4"/>
      <c r="L20" s="29">
        <v>2838379</v>
      </c>
      <c r="M20" s="4"/>
      <c r="N20" s="16">
        <f t="shared" si="0"/>
        <v>3490969</v>
      </c>
      <c r="O20" s="28">
        <v>10.665242599999999</v>
      </c>
      <c r="P20" s="16">
        <f t="shared" si="1"/>
        <v>372320</v>
      </c>
    </row>
    <row r="21" spans="1:16">
      <c r="A21" s="4">
        <v>14</v>
      </c>
      <c r="B21" s="6" t="s">
        <v>15</v>
      </c>
      <c r="C21" s="23">
        <v>3</v>
      </c>
      <c r="D21" s="24">
        <v>12085</v>
      </c>
      <c r="E21" s="16">
        <f t="shared" si="2"/>
        <v>217530</v>
      </c>
      <c r="F21" s="4"/>
      <c r="G21" s="28">
        <v>59</v>
      </c>
      <c r="H21" s="17">
        <v>48.91</v>
      </c>
      <c r="I21" s="28">
        <v>2</v>
      </c>
      <c r="J21" s="28">
        <v>112</v>
      </c>
      <c r="K21" s="4"/>
      <c r="L21" s="29">
        <v>646430</v>
      </c>
      <c r="M21" s="4"/>
      <c r="N21" s="16">
        <f t="shared" si="0"/>
        <v>863960</v>
      </c>
      <c r="O21" s="28">
        <v>10.665242599999999</v>
      </c>
      <c r="P21" s="16">
        <f t="shared" si="1"/>
        <v>92143</v>
      </c>
    </row>
    <row r="22" spans="1:16">
      <c r="A22" s="4">
        <v>15</v>
      </c>
      <c r="B22" s="6" t="s">
        <v>16</v>
      </c>
      <c r="C22" s="23">
        <v>8</v>
      </c>
      <c r="D22" s="24">
        <v>12085</v>
      </c>
      <c r="E22" s="16">
        <f t="shared" si="2"/>
        <v>580080</v>
      </c>
      <c r="F22" s="4"/>
      <c r="G22" s="28">
        <v>79</v>
      </c>
      <c r="H22" s="17">
        <v>52.7</v>
      </c>
      <c r="I22" s="28">
        <v>2</v>
      </c>
      <c r="J22" s="28">
        <v>187</v>
      </c>
      <c r="K22" s="4"/>
      <c r="L22" s="29">
        <v>1557179</v>
      </c>
      <c r="M22" s="4"/>
      <c r="N22" s="16">
        <f t="shared" si="0"/>
        <v>2137259</v>
      </c>
      <c r="O22" s="28">
        <v>10.665242599999999</v>
      </c>
      <c r="P22" s="16">
        <f>ROUND(N22*O22/100,0)</f>
        <v>227944</v>
      </c>
    </row>
    <row r="23" spans="1:16">
      <c r="A23" s="4">
        <v>16</v>
      </c>
      <c r="B23" s="6" t="s">
        <v>17</v>
      </c>
      <c r="C23" s="23">
        <v>3</v>
      </c>
      <c r="D23" s="24">
        <v>12085</v>
      </c>
      <c r="E23" s="16">
        <f t="shared" si="2"/>
        <v>217530</v>
      </c>
      <c r="F23" s="4"/>
      <c r="G23" s="28">
        <v>100</v>
      </c>
      <c r="H23" s="17">
        <v>28.12</v>
      </c>
      <c r="I23" s="28">
        <v>2</v>
      </c>
      <c r="J23" s="28">
        <v>178</v>
      </c>
      <c r="K23" s="4"/>
      <c r="L23" s="29">
        <v>1000662</v>
      </c>
      <c r="M23" s="4"/>
      <c r="N23" s="16">
        <f t="shared" si="0"/>
        <v>1218192</v>
      </c>
      <c r="O23" s="28">
        <v>10.665242599999999</v>
      </c>
      <c r="P23" s="16">
        <f t="shared" si="1"/>
        <v>129923</v>
      </c>
    </row>
    <row r="24" spans="1:16">
      <c r="A24" s="4">
        <v>17</v>
      </c>
      <c r="B24" s="6" t="s">
        <v>18</v>
      </c>
      <c r="C24" s="23">
        <v>4</v>
      </c>
      <c r="D24" s="24">
        <v>12376.8</v>
      </c>
      <c r="E24" s="16">
        <f t="shared" si="2"/>
        <v>297043.19999999995</v>
      </c>
      <c r="F24" s="4"/>
      <c r="G24" s="28">
        <v>138</v>
      </c>
      <c r="H24" s="17">
        <v>38.44</v>
      </c>
      <c r="I24" s="28">
        <v>2</v>
      </c>
      <c r="J24" s="28">
        <v>212</v>
      </c>
      <c r="K24" s="4"/>
      <c r="L24" s="29">
        <v>2249475</v>
      </c>
      <c r="M24" s="4"/>
      <c r="N24" s="16">
        <f t="shared" si="0"/>
        <v>2546518.2000000002</v>
      </c>
      <c r="O24" s="28">
        <v>10.665242599999999</v>
      </c>
      <c r="P24" s="16">
        <f t="shared" si="1"/>
        <v>271592</v>
      </c>
    </row>
    <row r="25" spans="1:16">
      <c r="A25" s="4">
        <v>18</v>
      </c>
      <c r="B25" s="6" t="s">
        <v>19</v>
      </c>
      <c r="C25" s="23">
        <v>3</v>
      </c>
      <c r="D25" s="24">
        <v>12085</v>
      </c>
      <c r="E25" s="16">
        <f t="shared" si="2"/>
        <v>217530</v>
      </c>
      <c r="F25" s="4"/>
      <c r="G25" s="28">
        <v>39</v>
      </c>
      <c r="H25" s="17">
        <v>44.43</v>
      </c>
      <c r="I25" s="28">
        <v>2</v>
      </c>
      <c r="J25" s="28">
        <v>227</v>
      </c>
      <c r="K25" s="4"/>
      <c r="L25" s="29">
        <v>786400</v>
      </c>
      <c r="M25" s="4"/>
      <c r="N25" s="16">
        <f t="shared" si="0"/>
        <v>1003930</v>
      </c>
      <c r="O25" s="28">
        <v>10.665242599999999</v>
      </c>
      <c r="P25" s="16">
        <f t="shared" si="1"/>
        <v>107072</v>
      </c>
    </row>
    <row r="26" spans="1:16">
      <c r="A26" s="4">
        <v>19</v>
      </c>
      <c r="B26" s="6" t="s">
        <v>20</v>
      </c>
      <c r="C26" s="23">
        <v>3</v>
      </c>
      <c r="D26" s="24">
        <v>9668</v>
      </c>
      <c r="E26" s="16">
        <f t="shared" si="2"/>
        <v>174024</v>
      </c>
      <c r="F26" s="4"/>
      <c r="G26" s="28">
        <v>57</v>
      </c>
      <c r="H26" s="17">
        <v>61.84</v>
      </c>
      <c r="I26" s="28">
        <v>2</v>
      </c>
      <c r="J26" s="28">
        <v>202</v>
      </c>
      <c r="K26" s="4"/>
      <c r="L26" s="29">
        <v>1422499</v>
      </c>
      <c r="M26" s="4"/>
      <c r="N26" s="16">
        <f t="shared" si="0"/>
        <v>1596523</v>
      </c>
      <c r="O26" s="28">
        <v>10.665242599999999</v>
      </c>
      <c r="P26" s="16">
        <f t="shared" si="1"/>
        <v>170273</v>
      </c>
    </row>
    <row r="27" spans="1:16">
      <c r="A27" s="4">
        <v>20</v>
      </c>
      <c r="B27" s="6" t="s">
        <v>21</v>
      </c>
      <c r="C27" s="23">
        <v>3</v>
      </c>
      <c r="D27" s="24">
        <v>12085</v>
      </c>
      <c r="E27" s="16">
        <f t="shared" si="2"/>
        <v>217530</v>
      </c>
      <c r="F27" s="4"/>
      <c r="G27" s="28">
        <v>106</v>
      </c>
      <c r="H27" s="17">
        <v>44.81</v>
      </c>
      <c r="I27" s="28">
        <v>2</v>
      </c>
      <c r="J27" s="28">
        <v>147</v>
      </c>
      <c r="K27" s="4"/>
      <c r="L27" s="29">
        <v>1397556</v>
      </c>
      <c r="M27" s="4"/>
      <c r="N27" s="16">
        <f t="shared" si="0"/>
        <v>1615086</v>
      </c>
      <c r="O27" s="28">
        <v>10.665242599999999</v>
      </c>
      <c r="P27" s="16">
        <f t="shared" si="1"/>
        <v>172253</v>
      </c>
    </row>
    <row r="28" spans="1:16">
      <c r="A28" s="4">
        <v>21</v>
      </c>
      <c r="B28" s="6" t="s">
        <v>22</v>
      </c>
      <c r="C28" s="23">
        <v>3</v>
      </c>
      <c r="D28" s="24">
        <v>12085</v>
      </c>
      <c r="E28" s="16">
        <f t="shared" si="2"/>
        <v>217530</v>
      </c>
      <c r="F28" s="4"/>
      <c r="G28" s="28">
        <v>57</v>
      </c>
      <c r="H28" s="17">
        <v>37.4</v>
      </c>
      <c r="I28" s="28">
        <v>2</v>
      </c>
      <c r="J28" s="28">
        <v>173</v>
      </c>
      <c r="K28" s="4"/>
      <c r="L28" s="29">
        <v>738370</v>
      </c>
      <c r="M28" s="4"/>
      <c r="N28" s="16">
        <f t="shared" si="0"/>
        <v>955900</v>
      </c>
      <c r="O28" s="28">
        <v>10.665242599999999</v>
      </c>
      <c r="P28" s="16">
        <f t="shared" si="1"/>
        <v>101949</v>
      </c>
    </row>
    <row r="29" spans="1:16">
      <c r="A29" s="4">
        <v>22</v>
      </c>
      <c r="B29" s="6" t="s">
        <v>23</v>
      </c>
      <c r="C29" s="23">
        <v>5</v>
      </c>
      <c r="D29" s="24">
        <v>12085</v>
      </c>
      <c r="E29" s="16">
        <f t="shared" si="2"/>
        <v>362550</v>
      </c>
      <c r="F29" s="4"/>
      <c r="G29" s="28">
        <v>62</v>
      </c>
      <c r="H29" s="17">
        <v>99.41</v>
      </c>
      <c r="I29" s="28">
        <v>2</v>
      </c>
      <c r="J29" s="28">
        <v>80</v>
      </c>
      <c r="K29" s="4"/>
      <c r="L29" s="29">
        <v>983350</v>
      </c>
      <c r="M29" s="4"/>
      <c r="N29" s="16">
        <f t="shared" si="0"/>
        <v>1345900</v>
      </c>
      <c r="O29" s="28">
        <v>10.665242599999999</v>
      </c>
      <c r="P29" s="16">
        <f t="shared" si="1"/>
        <v>143544</v>
      </c>
    </row>
    <row r="30" spans="1:16">
      <c r="A30" s="4">
        <v>23</v>
      </c>
      <c r="B30" s="6" t="s">
        <v>24</v>
      </c>
      <c r="C30" s="23">
        <v>3</v>
      </c>
      <c r="D30" s="24">
        <v>12085</v>
      </c>
      <c r="E30" s="16">
        <f t="shared" si="2"/>
        <v>217530</v>
      </c>
      <c r="F30" s="4"/>
      <c r="G30" s="28">
        <v>96</v>
      </c>
      <c r="H30" s="17">
        <v>33.26</v>
      </c>
      <c r="I30" s="28">
        <v>2</v>
      </c>
      <c r="J30" s="32">
        <v>203</v>
      </c>
      <c r="K30" s="4"/>
      <c r="L30" s="29">
        <v>1296326</v>
      </c>
      <c r="M30" s="4"/>
      <c r="N30" s="16">
        <f t="shared" si="0"/>
        <v>1513856</v>
      </c>
      <c r="O30" s="28">
        <v>10.665242599999999</v>
      </c>
      <c r="P30" s="16">
        <f t="shared" si="1"/>
        <v>161456</v>
      </c>
    </row>
    <row r="31" spans="1:16">
      <c r="A31" s="4">
        <v>24</v>
      </c>
      <c r="B31" s="6" t="s">
        <v>25</v>
      </c>
      <c r="C31" s="23">
        <v>3</v>
      </c>
      <c r="D31" s="24">
        <v>12085</v>
      </c>
      <c r="E31" s="16">
        <f t="shared" si="2"/>
        <v>217530</v>
      </c>
      <c r="F31" s="4"/>
      <c r="G31" s="28">
        <v>40</v>
      </c>
      <c r="H31" s="17">
        <v>29.23</v>
      </c>
      <c r="I31" s="28">
        <v>2</v>
      </c>
      <c r="J31" s="28">
        <v>190</v>
      </c>
      <c r="K31" s="4"/>
      <c r="L31" s="29">
        <v>444758</v>
      </c>
      <c r="M31" s="4"/>
      <c r="N31" s="16">
        <f t="shared" si="0"/>
        <v>662288</v>
      </c>
      <c r="O31" s="28">
        <v>10.665242599999999</v>
      </c>
      <c r="P31" s="16">
        <f t="shared" si="1"/>
        <v>70635</v>
      </c>
    </row>
    <row r="32" spans="1:16">
      <c r="A32" s="4">
        <v>25</v>
      </c>
      <c r="B32" s="6" t="s">
        <v>26</v>
      </c>
      <c r="C32" s="23">
        <v>4</v>
      </c>
      <c r="D32" s="24">
        <v>14985.5</v>
      </c>
      <c r="E32" s="16">
        <f t="shared" si="2"/>
        <v>359652</v>
      </c>
      <c r="F32" s="4"/>
      <c r="G32" s="28">
        <v>123</v>
      </c>
      <c r="H32" s="17">
        <v>36.32</v>
      </c>
      <c r="I32" s="28">
        <v>2</v>
      </c>
      <c r="J32" s="28">
        <v>175</v>
      </c>
      <c r="K32" s="4"/>
      <c r="L32" s="29">
        <v>1565293</v>
      </c>
      <c r="M32" s="4"/>
      <c r="N32" s="16">
        <f t="shared" si="0"/>
        <v>1924945</v>
      </c>
      <c r="O32" s="28">
        <v>10.665242599999999</v>
      </c>
      <c r="P32" s="16">
        <f t="shared" si="1"/>
        <v>205300</v>
      </c>
    </row>
    <row r="33" spans="1:16">
      <c r="A33" s="4">
        <v>26</v>
      </c>
      <c r="B33" s="6" t="s">
        <v>27</v>
      </c>
      <c r="C33" s="23">
        <v>2</v>
      </c>
      <c r="D33" s="24">
        <v>12085</v>
      </c>
      <c r="E33" s="16">
        <f t="shared" si="2"/>
        <v>145020</v>
      </c>
      <c r="F33" s="4"/>
      <c r="G33" s="28">
        <v>36</v>
      </c>
      <c r="H33" s="17">
        <v>23.88</v>
      </c>
      <c r="I33" s="28">
        <v>2</v>
      </c>
      <c r="J33" s="28">
        <v>197</v>
      </c>
      <c r="K33" s="4"/>
      <c r="L33" s="29">
        <v>339054</v>
      </c>
      <c r="M33" s="4"/>
      <c r="N33" s="16">
        <f t="shared" si="0"/>
        <v>484074</v>
      </c>
      <c r="O33" s="28">
        <v>10.665242599999999</v>
      </c>
      <c r="P33" s="16">
        <f>ROUND(N33*O33/100,0)</f>
        <v>51628</v>
      </c>
    </row>
    <row r="34" spans="1:16">
      <c r="A34" s="4">
        <v>27</v>
      </c>
      <c r="B34" s="6" t="s">
        <v>28</v>
      </c>
      <c r="C34" s="23"/>
      <c r="D34" s="24"/>
      <c r="E34" s="16">
        <f t="shared" si="2"/>
        <v>0</v>
      </c>
      <c r="F34" s="4"/>
      <c r="G34" s="28"/>
      <c r="H34" s="17"/>
      <c r="I34" s="28"/>
      <c r="J34" s="28"/>
      <c r="K34" s="4"/>
      <c r="L34" s="29">
        <f t="shared" si="3"/>
        <v>0</v>
      </c>
      <c r="M34" s="4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73</v>
      </c>
      <c r="H35" s="17">
        <v>44.04</v>
      </c>
      <c r="I35" s="28">
        <v>2</v>
      </c>
      <c r="J35" s="28">
        <v>167</v>
      </c>
      <c r="K35" s="4"/>
      <c r="L35" s="29">
        <v>1075032</v>
      </c>
      <c r="M35" s="4"/>
      <c r="N35" s="16">
        <f t="shared" si="0"/>
        <v>1147542</v>
      </c>
      <c r="O35" s="28">
        <v>10.665242599999999</v>
      </c>
      <c r="P35" s="16">
        <f t="shared" si="1"/>
        <v>122388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75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5442355.2000000002</v>
      </c>
      <c r="F41" s="19" t="s">
        <v>53</v>
      </c>
      <c r="G41" s="15">
        <f t="shared" si="4"/>
        <v>2074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32270960</v>
      </c>
      <c r="M41" s="10">
        <f t="shared" si="4"/>
        <v>0</v>
      </c>
      <c r="N41" s="15">
        <f t="shared" si="4"/>
        <v>37713315.200000003</v>
      </c>
      <c r="O41" s="19" t="s">
        <v>53</v>
      </c>
      <c r="P41" s="15">
        <f t="shared" si="4"/>
        <v>4022217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5" t="s">
        <v>50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64.7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8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40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62</v>
      </c>
      <c r="H18" s="30">
        <v>29.91</v>
      </c>
      <c r="I18" s="4">
        <v>2</v>
      </c>
      <c r="J18" s="4">
        <v>105</v>
      </c>
      <c r="K18" s="4"/>
      <c r="L18" s="16">
        <v>390370</v>
      </c>
      <c r="M18" s="4"/>
      <c r="N18" s="16">
        <f>E18+L18+M18</f>
        <v>390370</v>
      </c>
      <c r="O18" s="39">
        <v>18.6039423</v>
      </c>
      <c r="P18" s="16">
        <f t="shared" si="1"/>
        <v>72624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24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30"/>
      <c r="I21" s="4"/>
      <c r="J21" s="4"/>
      <c r="K21" s="4"/>
      <c r="L21" s="16"/>
      <c r="M21" s="4"/>
      <c r="N21" s="16">
        <f t="shared" si="2"/>
        <v>0</v>
      </c>
      <c r="O21" s="4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30">
        <v>74</v>
      </c>
      <c r="I22" s="4">
        <v>2</v>
      </c>
      <c r="J22" s="4">
        <v>84</v>
      </c>
      <c r="K22" s="4"/>
      <c r="L22" s="16">
        <v>24864</v>
      </c>
      <c r="M22" s="4"/>
      <c r="N22" s="16">
        <f t="shared" si="2"/>
        <v>24864</v>
      </c>
      <c r="O22" s="39">
        <v>18.6039423</v>
      </c>
      <c r="P22" s="16">
        <f t="shared" si="1"/>
        <v>4626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>
        <v>1</v>
      </c>
      <c r="H23" s="4">
        <v>37.799999999999997</v>
      </c>
      <c r="I23" s="4">
        <v>2</v>
      </c>
      <c r="J23" s="4">
        <v>210</v>
      </c>
      <c r="K23" s="4"/>
      <c r="L23" s="16">
        <v>15876</v>
      </c>
      <c r="M23" s="4"/>
      <c r="N23" s="16">
        <f t="shared" si="2"/>
        <v>15876</v>
      </c>
      <c r="O23" s="39">
        <v>18.6039423</v>
      </c>
      <c r="P23" s="16">
        <f t="shared" si="1"/>
        <v>2954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4">
        <f t="shared" si="0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>
        <f t="shared" si="0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>
        <f t="shared" si="0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>
        <f t="shared" si="0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>
        <f t="shared" si="0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>
        <f t="shared" si="0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4"/>
      <c r="N31" s="4">
        <f t="shared" si="0"/>
        <v>0</v>
      </c>
      <c r="O31" s="4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4"/>
      <c r="N32" s="4">
        <f t="shared" si="0"/>
        <v>0</v>
      </c>
      <c r="O32" s="4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4"/>
      <c r="N33" s="4">
        <f t="shared" si="0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4"/>
      <c r="N34" s="4">
        <f t="shared" si="0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4"/>
      <c r="N35" s="4">
        <f t="shared" si="0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4"/>
      <c r="N36" s="4">
        <f t="shared" si="0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4"/>
      <c r="N37" s="4">
        <f t="shared" si="0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4"/>
      <c r="N38" s="4">
        <f t="shared" si="0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4">
        <f t="shared" si="0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4">
        <f t="shared" si="0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65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431110</v>
      </c>
      <c r="M41" s="10">
        <f t="shared" si="3"/>
        <v>0</v>
      </c>
      <c r="N41" s="15">
        <f t="shared" si="3"/>
        <v>431110</v>
      </c>
      <c r="O41" s="19" t="s">
        <v>53</v>
      </c>
      <c r="P41" s="15">
        <f t="shared" si="3"/>
        <v>80204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7" zoomScale="80" zoomScaleNormal="80" zoomScaleSheetLayoutView="80" workbookViewId="0">
      <selection activeCell="P28" sqref="P28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5" t="s">
        <v>51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36.2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14400</v>
      </c>
      <c r="N13" s="16">
        <f t="shared" si="0"/>
        <v>14400</v>
      </c>
      <c r="O13" s="40">
        <v>10.987783802999999</v>
      </c>
      <c r="P13" s="16">
        <f t="shared" si="1"/>
        <v>1582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10260</v>
      </c>
      <c r="N15" s="16">
        <f t="shared" si="0"/>
        <v>10260</v>
      </c>
      <c r="O15" s="40">
        <v>10.987783802999999</v>
      </c>
      <c r="P15" s="16">
        <f t="shared" si="1"/>
        <v>1127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281419</v>
      </c>
      <c r="N17" s="16">
        <f t="shared" si="0"/>
        <v>281419</v>
      </c>
      <c r="O17" s="40">
        <v>10.987783802999999</v>
      </c>
      <c r="P17" s="16">
        <f t="shared" si="1"/>
        <v>30922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595534</v>
      </c>
      <c r="N19" s="16">
        <f t="shared" si="0"/>
        <v>595534</v>
      </c>
      <c r="O19" s="40">
        <v>10.987783802999999</v>
      </c>
      <c r="P19" s="16">
        <f>ROUND(N19*O19/100,0)</f>
        <v>65436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147990</v>
      </c>
      <c r="N22" s="16">
        <f t="shared" si="0"/>
        <v>147990</v>
      </c>
      <c r="O22" s="40">
        <v>10.987783802999999</v>
      </c>
      <c r="P22" s="16">
        <f t="shared" si="1"/>
        <v>16261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100800</v>
      </c>
      <c r="N23" s="16">
        <f t="shared" si="0"/>
        <v>100800</v>
      </c>
      <c r="O23" s="40">
        <v>10.987783802999999</v>
      </c>
      <c r="P23" s="16">
        <f t="shared" si="1"/>
        <v>11076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561936</v>
      </c>
      <c r="N25" s="16">
        <f t="shared" si="0"/>
        <v>561936</v>
      </c>
      <c r="O25" s="40">
        <v>10.987783802999999</v>
      </c>
      <c r="P25" s="16">
        <f t="shared" si="1"/>
        <v>61744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302977</v>
      </c>
      <c r="N27" s="16">
        <f t="shared" si="0"/>
        <v>302977</v>
      </c>
      <c r="O27" s="40">
        <v>10.987783802999999</v>
      </c>
      <c r="P27" s="16">
        <f>ROUND(N27*O27/100,0)+1</f>
        <v>33291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112527</v>
      </c>
      <c r="N31" s="16">
        <f t="shared" si="0"/>
        <v>112527</v>
      </c>
      <c r="O31" s="40">
        <v>10.987783802999999</v>
      </c>
      <c r="P31" s="16">
        <f t="shared" si="1"/>
        <v>12364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3841017</v>
      </c>
      <c r="N36" s="16">
        <f t="shared" si="0"/>
        <v>3841017</v>
      </c>
      <c r="O36" s="40">
        <v>10.987783802999999</v>
      </c>
      <c r="P36" s="16">
        <f t="shared" si="1"/>
        <v>422043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6045600</v>
      </c>
      <c r="N37" s="16">
        <f t="shared" si="0"/>
        <v>6045600</v>
      </c>
      <c r="O37" s="40">
        <v>10.987783802999999</v>
      </c>
      <c r="P37" s="16">
        <f t="shared" si="1"/>
        <v>664277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213975</v>
      </c>
      <c r="N38" s="16">
        <f t="shared" si="0"/>
        <v>213975</v>
      </c>
      <c r="O38" s="40">
        <v>10.987783802999999</v>
      </c>
      <c r="P38" s="16">
        <f t="shared" si="1"/>
        <v>23511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12228435</v>
      </c>
      <c r="N41" s="15">
        <f t="shared" si="2"/>
        <v>12228435</v>
      </c>
      <c r="O41" s="19" t="s">
        <v>53</v>
      </c>
      <c r="P41" s="15">
        <f t="shared" si="2"/>
        <v>1343634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41"/>
  <sheetViews>
    <sheetView tabSelected="1" view="pageBreakPreview" zoomScale="80" zoomScaleNormal="60" zoomScaleSheetLayoutView="80" workbookViewId="0">
      <selection activeCell="C1" sqref="C1"/>
    </sheetView>
  </sheetViews>
  <sheetFormatPr defaultRowHeight="15"/>
  <cols>
    <col min="1" max="1" width="7" customWidth="1"/>
    <col min="2" max="2" width="40.7109375" customWidth="1"/>
    <col min="3" max="3" width="41.140625" customWidth="1"/>
    <col min="4" max="4" width="18.28515625" style="34" customWidth="1"/>
    <col min="5" max="5" width="19.140625" style="34" customWidth="1"/>
  </cols>
  <sheetData>
    <row r="1" spans="1:6" ht="18.75">
      <c r="C1" s="50" t="s">
        <v>60</v>
      </c>
    </row>
    <row r="2" spans="1:6" ht="15" customHeight="1">
      <c r="A2" s="1"/>
      <c r="B2" s="1"/>
      <c r="C2" s="33"/>
    </row>
    <row r="3" spans="1:6" ht="47.25" customHeight="1">
      <c r="A3" s="1"/>
      <c r="B3" s="45" t="s">
        <v>58</v>
      </c>
      <c r="C3" s="45"/>
      <c r="D3" s="13"/>
      <c r="E3" s="13"/>
      <c r="F3" s="13"/>
    </row>
    <row r="4" spans="1:6" ht="10.5" customHeight="1">
      <c r="A4" s="1"/>
      <c r="B4" s="13"/>
      <c r="C4" s="13"/>
      <c r="D4" s="13"/>
      <c r="E4" s="13"/>
      <c r="F4" s="13"/>
    </row>
    <row r="5" spans="1:6" ht="15" customHeight="1">
      <c r="A5" s="41" t="s">
        <v>0</v>
      </c>
      <c r="B5" s="41" t="s">
        <v>1</v>
      </c>
      <c r="C5" s="48" t="s">
        <v>59</v>
      </c>
      <c r="D5" s="49"/>
      <c r="E5" s="49"/>
    </row>
    <row r="6" spans="1:6" ht="236.25" customHeight="1">
      <c r="A6" s="42"/>
      <c r="B6" s="42"/>
      <c r="C6" s="48"/>
      <c r="D6" s="49"/>
      <c r="E6" s="49"/>
    </row>
    <row r="7" spans="1:6">
      <c r="A7" s="3">
        <v>1</v>
      </c>
      <c r="B7" s="9">
        <v>2</v>
      </c>
      <c r="C7" s="3">
        <v>3</v>
      </c>
      <c r="D7" s="35"/>
      <c r="E7" s="35"/>
    </row>
    <row r="8" spans="1:6">
      <c r="A8" s="4">
        <v>1</v>
      </c>
      <c r="B8" s="5" t="s">
        <v>2</v>
      </c>
      <c r="C8" s="16">
        <f>'подраздел 0701'!P8+'подраздел 0702'!P8+'подраздел 0703'!P8+'подраздел 1003'!P8</f>
        <v>69396</v>
      </c>
      <c r="D8" s="36"/>
      <c r="E8" s="36"/>
    </row>
    <row r="9" spans="1:6">
      <c r="A9" s="4">
        <v>2</v>
      </c>
      <c r="B9" s="5" t="s">
        <v>3</v>
      </c>
      <c r="C9" s="16">
        <f>'подраздел 0701'!P9+'подраздел 0702'!P9+'подраздел 0703'!P9+'подраздел 1003'!P9</f>
        <v>55931</v>
      </c>
      <c r="D9" s="36"/>
      <c r="E9" s="36"/>
    </row>
    <row r="10" spans="1:6">
      <c r="A10" s="4">
        <v>3</v>
      </c>
      <c r="B10" s="6" t="s">
        <v>4</v>
      </c>
      <c r="C10" s="16">
        <f>'подраздел 0701'!P10+'подраздел 0702'!P10+'подраздел 0703'!P10+'подраздел 1003'!P10</f>
        <v>0</v>
      </c>
      <c r="D10" s="36"/>
      <c r="E10" s="36"/>
    </row>
    <row r="11" spans="1:6">
      <c r="A11" s="4">
        <v>4</v>
      </c>
      <c r="B11" s="6" t="s">
        <v>5</v>
      </c>
      <c r="C11" s="16">
        <f>'подраздел 0701'!P11+'подраздел 0702'!P11+'подраздел 0703'!P11+'подраздел 1003'!P11</f>
        <v>186682</v>
      </c>
      <c r="D11" s="36"/>
      <c r="E11" s="36"/>
    </row>
    <row r="12" spans="1:6">
      <c r="A12" s="4">
        <v>5</v>
      </c>
      <c r="B12" s="6" t="s">
        <v>6</v>
      </c>
      <c r="C12" s="16">
        <f>'подраздел 0701'!P12+'подраздел 0702'!P12+'подраздел 0703'!P12+'подраздел 1003'!P12</f>
        <v>23429</v>
      </c>
      <c r="D12" s="36"/>
      <c r="E12" s="36"/>
    </row>
    <row r="13" spans="1:6">
      <c r="A13" s="4">
        <v>6</v>
      </c>
      <c r="B13" s="6" t="s">
        <v>7</v>
      </c>
      <c r="C13" s="16">
        <f>'подраздел 0701'!P13+'подраздел 0702'!P13+'подраздел 0703'!P13+'подраздел 1003'!P13</f>
        <v>236952</v>
      </c>
      <c r="D13" s="36"/>
      <c r="E13" s="36"/>
    </row>
    <row r="14" spans="1:6">
      <c r="A14" s="4">
        <v>7</v>
      </c>
      <c r="B14" s="6" t="s">
        <v>8</v>
      </c>
      <c r="C14" s="16">
        <f>'подраздел 0701'!P14+'подраздел 0702'!P14+'подраздел 0703'!P14+'подраздел 1003'!P14</f>
        <v>175152</v>
      </c>
      <c r="D14" s="36"/>
      <c r="E14" s="36"/>
    </row>
    <row r="15" spans="1:6">
      <c r="A15" s="4">
        <v>8</v>
      </c>
      <c r="B15" s="6" t="s">
        <v>9</v>
      </c>
      <c r="C15" s="16">
        <f>'подраздел 0701'!P15+'подраздел 0702'!P15+'подраздел 0703'!P15+'подраздел 1003'!P15</f>
        <v>57507</v>
      </c>
      <c r="D15" s="36"/>
      <c r="E15" s="36"/>
    </row>
    <row r="16" spans="1:6">
      <c r="A16" s="4">
        <v>9</v>
      </c>
      <c r="B16" s="6" t="s">
        <v>10</v>
      </c>
      <c r="C16" s="16">
        <f>'подраздел 0701'!P16+'подраздел 0702'!P16+'подраздел 0703'!P16+'подраздел 1003'!P16</f>
        <v>67428</v>
      </c>
      <c r="D16" s="36"/>
      <c r="E16" s="36"/>
    </row>
    <row r="17" spans="1:5">
      <c r="A17" s="4">
        <v>10</v>
      </c>
      <c r="B17" s="6" t="s">
        <v>11</v>
      </c>
      <c r="C17" s="16">
        <f>'подраздел 0701'!P17+'подраздел 0702'!P17+'подраздел 0703'!P17+'подраздел 1003'!P17</f>
        <v>216547</v>
      </c>
      <c r="D17" s="36"/>
      <c r="E17" s="36"/>
    </row>
    <row r="18" spans="1:5">
      <c r="A18" s="4">
        <v>11</v>
      </c>
      <c r="B18" s="6" t="s">
        <v>12</v>
      </c>
      <c r="C18" s="16">
        <f>'подраздел 0701'!P18+'подраздел 0702'!P18+'подраздел 0703'!P18+'подраздел 1003'!P18</f>
        <v>637850</v>
      </c>
      <c r="D18" s="36"/>
      <c r="E18" s="36"/>
    </row>
    <row r="19" spans="1:5">
      <c r="A19" s="4">
        <v>12</v>
      </c>
      <c r="B19" s="6" t="s">
        <v>13</v>
      </c>
      <c r="C19" s="16">
        <f>'подраздел 0701'!P19+'подраздел 0702'!P19+'подраздел 0703'!P19+'подраздел 1003'!P19</f>
        <v>121139</v>
      </c>
      <c r="D19" s="36"/>
      <c r="E19" s="36"/>
    </row>
    <row r="20" spans="1:5">
      <c r="A20" s="4">
        <v>13</v>
      </c>
      <c r="B20" s="6" t="s">
        <v>14</v>
      </c>
      <c r="C20" s="16">
        <f>'подраздел 0701'!P20+'подраздел 0702'!P20+'подраздел 0703'!P20+'подраздел 1003'!P20</f>
        <v>372320</v>
      </c>
      <c r="D20" s="36"/>
      <c r="E20" s="36"/>
    </row>
    <row r="21" spans="1:5">
      <c r="A21" s="4">
        <v>14</v>
      </c>
      <c r="B21" s="6" t="s">
        <v>15</v>
      </c>
      <c r="C21" s="16">
        <f>'подраздел 0701'!P21+'подраздел 0702'!P21+'подраздел 0703'!P21+'подраздел 1003'!P21</f>
        <v>92143</v>
      </c>
      <c r="D21" s="36"/>
      <c r="E21" s="36"/>
    </row>
    <row r="22" spans="1:5">
      <c r="A22" s="4">
        <v>15</v>
      </c>
      <c r="B22" s="6" t="s">
        <v>16</v>
      </c>
      <c r="C22" s="16">
        <f>'подраздел 0701'!P22+'подраздел 0702'!P22+'подраздел 0703'!P22+'подраздел 1003'!P22</f>
        <v>259450</v>
      </c>
      <c r="D22" s="36"/>
      <c r="E22" s="36"/>
    </row>
    <row r="23" spans="1:5">
      <c r="A23" s="4">
        <v>16</v>
      </c>
      <c r="B23" s="6" t="s">
        <v>17</v>
      </c>
      <c r="C23" s="16">
        <f>'подраздел 0701'!P23+'подраздел 0702'!P23+'подраздел 0703'!P23+'подраздел 1003'!P23</f>
        <v>147831</v>
      </c>
      <c r="D23" s="36"/>
      <c r="E23" s="36"/>
    </row>
    <row r="24" spans="1:5">
      <c r="A24" s="4">
        <v>17</v>
      </c>
      <c r="B24" s="6" t="s">
        <v>18</v>
      </c>
      <c r="C24" s="16">
        <f>'подраздел 0701'!P24+'подраздел 0702'!P24+'подраздел 0703'!P24+'подраздел 1003'!P24</f>
        <v>281950</v>
      </c>
      <c r="D24" s="36"/>
      <c r="E24" s="36"/>
    </row>
    <row r="25" spans="1:5">
      <c r="A25" s="4">
        <v>18</v>
      </c>
      <c r="B25" s="6" t="s">
        <v>19</v>
      </c>
      <c r="C25" s="16">
        <f>'подраздел 0701'!P25+'подраздел 0702'!P25+'подраздел 0703'!P25+'подраздел 1003'!P25</f>
        <v>168816</v>
      </c>
      <c r="D25" s="36"/>
      <c r="E25" s="36"/>
    </row>
    <row r="26" spans="1:5">
      <c r="A26" s="4">
        <v>19</v>
      </c>
      <c r="B26" s="6" t="s">
        <v>20</v>
      </c>
      <c r="C26" s="16">
        <f>'подраздел 0701'!P26+'подраздел 0702'!P26+'подраздел 0703'!P26+'подраздел 1003'!P26</f>
        <v>170273</v>
      </c>
      <c r="D26" s="36"/>
      <c r="E26" s="36"/>
    </row>
    <row r="27" spans="1:5">
      <c r="A27" s="4">
        <v>20</v>
      </c>
      <c r="B27" s="6" t="s">
        <v>21</v>
      </c>
      <c r="C27" s="16">
        <f>'подраздел 0701'!P27+'подраздел 0702'!P27+'подраздел 0703'!P27+'подраздел 1003'!P27</f>
        <v>209519</v>
      </c>
      <c r="D27" s="36"/>
      <c r="E27" s="36"/>
    </row>
    <row r="28" spans="1:5">
      <c r="A28" s="4">
        <v>21</v>
      </c>
      <c r="B28" s="6" t="s">
        <v>22</v>
      </c>
      <c r="C28" s="16">
        <f>'подраздел 0701'!P28+'подраздел 0702'!P28+'подраздел 0703'!P28+'подраздел 1003'!P28</f>
        <v>101949</v>
      </c>
      <c r="D28" s="36"/>
      <c r="E28" s="36"/>
    </row>
    <row r="29" spans="1:5">
      <c r="A29" s="4">
        <v>22</v>
      </c>
      <c r="B29" s="6" t="s">
        <v>23</v>
      </c>
      <c r="C29" s="16">
        <f>'подраздел 0701'!P29+'подраздел 0702'!P29+'подраздел 0703'!P29+'подраздел 1003'!P29</f>
        <v>143544</v>
      </c>
      <c r="D29" s="36"/>
      <c r="E29" s="36"/>
    </row>
    <row r="30" spans="1:5">
      <c r="A30" s="4">
        <v>23</v>
      </c>
      <c r="B30" s="6" t="s">
        <v>24</v>
      </c>
      <c r="C30" s="16">
        <f>'подраздел 0701'!P30+'подраздел 0702'!P30+'подраздел 0703'!P30+'подраздел 1003'!P30</f>
        <v>173975</v>
      </c>
      <c r="D30" s="36"/>
      <c r="E30" s="36"/>
    </row>
    <row r="31" spans="1:5">
      <c r="A31" s="4">
        <v>24</v>
      </c>
      <c r="B31" s="6" t="s">
        <v>25</v>
      </c>
      <c r="C31" s="16">
        <f>'подраздел 0701'!P31+'подраздел 0702'!P31+'подраздел 0703'!P31+'подраздел 1003'!P31</f>
        <v>82999</v>
      </c>
      <c r="D31" s="36"/>
      <c r="E31" s="36"/>
    </row>
    <row r="32" spans="1:5">
      <c r="A32" s="4">
        <v>25</v>
      </c>
      <c r="B32" s="6" t="s">
        <v>26</v>
      </c>
      <c r="C32" s="16">
        <f>'подраздел 0701'!P32+'подраздел 0702'!P32+'подраздел 0703'!P32+'подраздел 1003'!P32</f>
        <v>206375</v>
      </c>
      <c r="D32" s="36"/>
      <c r="E32" s="36"/>
    </row>
    <row r="33" spans="1:5">
      <c r="A33" s="4">
        <v>26</v>
      </c>
      <c r="B33" s="6" t="s">
        <v>27</v>
      </c>
      <c r="C33" s="16">
        <f>'подраздел 0701'!P33+'подраздел 0702'!P33+'подраздел 0703'!P33+'подраздел 1003'!P33</f>
        <v>51628</v>
      </c>
      <c r="D33" s="36"/>
      <c r="E33" s="36"/>
    </row>
    <row r="34" spans="1:5">
      <c r="A34" s="4">
        <v>27</v>
      </c>
      <c r="B34" s="6" t="s">
        <v>28</v>
      </c>
      <c r="C34" s="16">
        <f>'подраздел 0701'!P34+'подраздел 0702'!P34+'подраздел 0703'!P34+'подраздел 1003'!P34</f>
        <v>0</v>
      </c>
      <c r="D34" s="36"/>
      <c r="E34" s="36"/>
    </row>
    <row r="35" spans="1:5">
      <c r="A35" s="4">
        <v>28</v>
      </c>
      <c r="B35" s="6" t="s">
        <v>29</v>
      </c>
      <c r="C35" s="16">
        <f>'подраздел 0701'!P35+'подраздел 0702'!P35+'подраздел 0703'!P35+'подраздел 1003'!P35</f>
        <v>122388</v>
      </c>
      <c r="D35" s="36"/>
      <c r="E35" s="36"/>
    </row>
    <row r="36" spans="1:5">
      <c r="A36" s="4">
        <v>29</v>
      </c>
      <c r="B36" s="6" t="s">
        <v>30</v>
      </c>
      <c r="C36" s="16">
        <f>'подраздел 0701'!P36+'подраздел 0702'!P36+'подраздел 0703'!P36+'подраздел 1003'!P36</f>
        <v>422043</v>
      </c>
      <c r="D36" s="36"/>
      <c r="E36" s="36"/>
    </row>
    <row r="37" spans="1:5">
      <c r="A37" s="4">
        <v>30</v>
      </c>
      <c r="B37" s="7" t="s">
        <v>31</v>
      </c>
      <c r="C37" s="16">
        <f>'подраздел 0701'!P37+'подраздел 0702'!P37+'подраздел 0703'!P37+'подраздел 1003'!P37</f>
        <v>664277</v>
      </c>
      <c r="D37" s="36"/>
      <c r="E37" s="36"/>
    </row>
    <row r="38" spans="1:5">
      <c r="A38" s="4">
        <v>31</v>
      </c>
      <c r="B38" s="6" t="s">
        <v>32</v>
      </c>
      <c r="C38" s="16">
        <f>'подраздел 0701'!P38+'подраздел 0702'!P38+'подраздел 0703'!P38+'подраздел 1003'!P38</f>
        <v>23511</v>
      </c>
      <c r="D38" s="36"/>
      <c r="E38" s="36"/>
    </row>
    <row r="39" spans="1:5">
      <c r="A39" s="4">
        <v>32</v>
      </c>
      <c r="B39" s="6" t="s">
        <v>33</v>
      </c>
      <c r="C39" s="16">
        <f>'подраздел 0701'!P39+'подраздел 0702'!P39+'подраздел 0703'!P39+'подраздел 1003'!P39</f>
        <v>0</v>
      </c>
      <c r="D39" s="36"/>
      <c r="E39" s="36"/>
    </row>
    <row r="40" spans="1:5">
      <c r="A40" s="4">
        <v>33</v>
      </c>
      <c r="B40" s="6" t="s">
        <v>34</v>
      </c>
      <c r="C40" s="16">
        <f>'подраздел 0701'!P40+'подраздел 0702'!P40+'подраздел 0703'!P40+'подраздел 1003'!P40</f>
        <v>0</v>
      </c>
      <c r="D40" s="36"/>
      <c r="E40" s="36"/>
    </row>
    <row r="41" spans="1:5" s="8" customFormat="1" ht="12.75">
      <c r="A41" s="10"/>
      <c r="B41" s="10" t="s">
        <v>35</v>
      </c>
      <c r="C41" s="15">
        <f t="shared" ref="C41" si="0">C8+C9+C10+C11+C12+C13+C14+C15+C16+C17+C18+C19+C20+C21+C22+C23+C24+C25+C26+C27+C28+C29+C30+C31+C32+C33+C34+C35+C36+C37+C38+C39+C40</f>
        <v>5543004</v>
      </c>
      <c r="D41" s="37"/>
      <c r="E41" s="37"/>
    </row>
  </sheetData>
  <mergeCells count="6">
    <mergeCell ref="C5:C6"/>
    <mergeCell ref="D5:D6"/>
    <mergeCell ref="E5:E6"/>
    <mergeCell ref="B3:C3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2021-10-08T13:33:18Z</dcterms:modified>
</cp:coreProperties>
</file>